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455" activeTab="1"/>
  </bookViews>
  <sheets>
    <sheet name="T2" sheetId="7" r:id="rId1"/>
    <sheet name="Realisasi APBKal" sheetId="3" r:id="rId2"/>
    <sheet name="CALK" sheetId="5" r:id="rId3"/>
    <sheet name="Rincian aset" sheetId="6" r:id="rId4"/>
    <sheet name="Realisasi Kegiatan" sheetId="1" r:id="rId5"/>
    <sheet name="Sektoral" sheetId="4" r:id="rId6"/>
    <sheet name="mutasi aset" sheetId="2" r:id="rId7"/>
  </sheets>
  <externalReferences>
    <externalReference r:id="rId8"/>
    <externalReference r:id="rId9"/>
  </externalReferences>
  <definedNames>
    <definedName name="_xlnm.Print_Titles" localSheetId="6">'mutasi aset'!$3:$5</definedName>
    <definedName name="_xlnm.Print_Titles" localSheetId="4">'Realisasi Kegiatan'!$15:$17</definedName>
    <definedName name="_xlnm.Print_Titles" localSheetId="3">'Rincian aset'!$6:$7</definedName>
    <definedName name="_xlnm.Print_Titles" localSheetId="5">Sektoral!$16:$17</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3" l="1"/>
  <c r="I576" i="1"/>
  <c r="F32" i="3"/>
  <c r="F31" i="3"/>
  <c r="H32" i="3"/>
  <c r="I571" i="1"/>
  <c r="D32" i="3"/>
  <c r="I397" i="1"/>
  <c r="G76" i="7" l="1"/>
  <c r="G76" i="3"/>
  <c r="G76" i="6"/>
  <c r="G76" i="1"/>
  <c r="G76" i="4"/>
  <c r="G74" i="2" l="1"/>
  <c r="G73" i="2"/>
  <c r="G72" i="2"/>
  <c r="G71" i="2"/>
  <c r="G70" i="2"/>
  <c r="G69" i="2"/>
  <c r="G68" i="2"/>
  <c r="G67" i="2" l="1"/>
  <c r="G66" i="2"/>
  <c r="G65" i="2"/>
  <c r="G64" i="2"/>
  <c r="G170" i="5" l="1"/>
  <c r="E170" i="5"/>
  <c r="I166" i="5"/>
  <c r="I168" i="5"/>
  <c r="I167" i="5"/>
  <c r="I165" i="5"/>
  <c r="I164" i="5"/>
  <c r="I163" i="5"/>
  <c r="I162" i="5"/>
  <c r="I161" i="5"/>
  <c r="M574" i="1" l="1"/>
  <c r="M573" i="1" s="1"/>
  <c r="L573" i="1"/>
  <c r="I573" i="1"/>
  <c r="F573" i="1"/>
  <c r="M572" i="1"/>
  <c r="N572" i="1" s="1"/>
  <c r="L571" i="1"/>
  <c r="L570" i="1" s="1"/>
  <c r="F571" i="1"/>
  <c r="F570" i="1"/>
  <c r="O567" i="1"/>
  <c r="M566" i="1"/>
  <c r="M565" i="1" s="1"/>
  <c r="M564" i="1" s="1"/>
  <c r="Q565" i="1"/>
  <c r="Q564" i="1" s="1"/>
  <c r="L565" i="1"/>
  <c r="I565" i="1"/>
  <c r="F565" i="1"/>
  <c r="S564" i="1"/>
  <c r="L564" i="1"/>
  <c r="I564" i="1"/>
  <c r="F564" i="1"/>
  <c r="M563" i="1"/>
  <c r="N563" i="1" s="1"/>
  <c r="M562" i="1"/>
  <c r="N562" i="1" s="1"/>
  <c r="M561" i="1"/>
  <c r="N561" i="1" s="1"/>
  <c r="U561" i="1" s="1"/>
  <c r="M560" i="1"/>
  <c r="N560" i="1" s="1"/>
  <c r="M559" i="1"/>
  <c r="N559" i="1" s="1"/>
  <c r="M558" i="1"/>
  <c r="N558" i="1" s="1"/>
  <c r="M557" i="1"/>
  <c r="N557" i="1" s="1"/>
  <c r="U557" i="1" s="1"/>
  <c r="M556" i="1"/>
  <c r="N556" i="1" s="1"/>
  <c r="M555" i="1"/>
  <c r="N555" i="1" s="1"/>
  <c r="M554" i="1"/>
  <c r="N554" i="1" s="1"/>
  <c r="N553" i="1"/>
  <c r="U553" i="1" s="1"/>
  <c r="M553" i="1"/>
  <c r="M552" i="1"/>
  <c r="N552" i="1" s="1"/>
  <c r="M551" i="1"/>
  <c r="N551" i="1" s="1"/>
  <c r="M550" i="1"/>
  <c r="N550" i="1" s="1"/>
  <c r="M549" i="1"/>
  <c r="N549" i="1" s="1"/>
  <c r="U549" i="1" s="1"/>
  <c r="M548" i="1"/>
  <c r="N548" i="1" s="1"/>
  <c r="M547" i="1"/>
  <c r="N547" i="1" s="1"/>
  <c r="M546" i="1"/>
  <c r="N546" i="1" s="1"/>
  <c r="M545" i="1"/>
  <c r="N545" i="1" s="1"/>
  <c r="U545" i="1" s="1"/>
  <c r="M544" i="1"/>
  <c r="N544" i="1" s="1"/>
  <c r="M543" i="1"/>
  <c r="N543" i="1" s="1"/>
  <c r="M542" i="1"/>
  <c r="N542" i="1" s="1"/>
  <c r="M541" i="1"/>
  <c r="N541" i="1" s="1"/>
  <c r="U541" i="1" s="1"/>
  <c r="M540" i="1"/>
  <c r="N540" i="1" s="1"/>
  <c r="M539" i="1"/>
  <c r="N539" i="1" s="1"/>
  <c r="M538" i="1"/>
  <c r="N538" i="1" s="1"/>
  <c r="M537" i="1"/>
  <c r="N537" i="1" s="1"/>
  <c r="U537" i="1" s="1"/>
  <c r="M536" i="1"/>
  <c r="N536" i="1" s="1"/>
  <c r="M535" i="1"/>
  <c r="N535" i="1" s="1"/>
  <c r="M534" i="1"/>
  <c r="N534" i="1" s="1"/>
  <c r="M533" i="1"/>
  <c r="N533" i="1" s="1"/>
  <c r="U533" i="1" s="1"/>
  <c r="M532" i="1"/>
  <c r="N532" i="1" s="1"/>
  <c r="M531" i="1"/>
  <c r="N531" i="1" s="1"/>
  <c r="M530" i="1"/>
  <c r="N530" i="1" s="1"/>
  <c r="M529" i="1"/>
  <c r="N529" i="1" s="1"/>
  <c r="U529" i="1" s="1"/>
  <c r="M528" i="1"/>
  <c r="N528" i="1" s="1"/>
  <c r="M527" i="1"/>
  <c r="N527" i="1" s="1"/>
  <c r="M526" i="1"/>
  <c r="N526" i="1" s="1"/>
  <c r="M525" i="1"/>
  <c r="N525" i="1" s="1"/>
  <c r="U525" i="1" s="1"/>
  <c r="M524" i="1"/>
  <c r="N524" i="1" s="1"/>
  <c r="M523" i="1"/>
  <c r="N523" i="1" s="1"/>
  <c r="M522" i="1"/>
  <c r="N522" i="1" s="1"/>
  <c r="Q521" i="1"/>
  <c r="Q520" i="1" s="1"/>
  <c r="L521" i="1"/>
  <c r="I521" i="1"/>
  <c r="F521" i="1"/>
  <c r="F520" i="1" s="1"/>
  <c r="F519" i="1" s="1"/>
  <c r="S520" i="1"/>
  <c r="S519" i="1" s="1"/>
  <c r="L520" i="1"/>
  <c r="I520" i="1"/>
  <c r="I519" i="1"/>
  <c r="M518" i="1"/>
  <c r="N518" i="1" s="1"/>
  <c r="M517" i="1"/>
  <c r="N517" i="1" s="1"/>
  <c r="U517" i="1" s="1"/>
  <c r="M516" i="1"/>
  <c r="N516" i="1" s="1"/>
  <c r="M515" i="1"/>
  <c r="N515" i="1" s="1"/>
  <c r="M514" i="1"/>
  <c r="N514" i="1" s="1"/>
  <c r="M513" i="1"/>
  <c r="N513" i="1" s="1"/>
  <c r="U513" i="1" s="1"/>
  <c r="M512" i="1"/>
  <c r="N512" i="1" s="1"/>
  <c r="M511" i="1"/>
  <c r="N511" i="1" s="1"/>
  <c r="M510" i="1"/>
  <c r="N510" i="1" s="1"/>
  <c r="N509" i="1"/>
  <c r="U509" i="1" s="1"/>
  <c r="M509" i="1"/>
  <c r="M508" i="1"/>
  <c r="N508" i="1" s="1"/>
  <c r="M507" i="1"/>
  <c r="N507" i="1" s="1"/>
  <c r="M506" i="1"/>
  <c r="N506" i="1" s="1"/>
  <c r="M505" i="1"/>
  <c r="N505" i="1" s="1"/>
  <c r="U505" i="1" s="1"/>
  <c r="M504" i="1"/>
  <c r="N504" i="1" s="1"/>
  <c r="M503" i="1"/>
  <c r="N503" i="1" s="1"/>
  <c r="Q502" i="1"/>
  <c r="Q501" i="1" s="1"/>
  <c r="L502" i="1"/>
  <c r="I502" i="1"/>
  <c r="F502" i="1"/>
  <c r="F501" i="1" s="1"/>
  <c r="S501" i="1"/>
  <c r="L501" i="1"/>
  <c r="I501" i="1"/>
  <c r="M500" i="1"/>
  <c r="N500" i="1" s="1"/>
  <c r="M499" i="1"/>
  <c r="N499" i="1" s="1"/>
  <c r="M498" i="1"/>
  <c r="N498" i="1" s="1"/>
  <c r="M497" i="1"/>
  <c r="N497" i="1" s="1"/>
  <c r="M496" i="1"/>
  <c r="N496" i="1" s="1"/>
  <c r="Q495" i="1"/>
  <c r="L495" i="1"/>
  <c r="I495" i="1"/>
  <c r="F495" i="1"/>
  <c r="M494" i="1"/>
  <c r="N494" i="1" s="1"/>
  <c r="M493" i="1"/>
  <c r="N493" i="1" s="1"/>
  <c r="M492" i="1"/>
  <c r="M491" i="1"/>
  <c r="N491" i="1" s="1"/>
  <c r="M490" i="1"/>
  <c r="N490" i="1" s="1"/>
  <c r="Q489" i="1"/>
  <c r="L489" i="1"/>
  <c r="I489" i="1"/>
  <c r="F489" i="1"/>
  <c r="M488" i="1"/>
  <c r="N488" i="1" s="1"/>
  <c r="M487" i="1"/>
  <c r="N487" i="1" s="1"/>
  <c r="U487" i="1" s="1"/>
  <c r="M486" i="1"/>
  <c r="Q485" i="1"/>
  <c r="L485" i="1"/>
  <c r="I485" i="1"/>
  <c r="F485" i="1"/>
  <c r="S484" i="1"/>
  <c r="S416" i="1" s="1"/>
  <c r="I484" i="1"/>
  <c r="F484" i="1"/>
  <c r="M483" i="1"/>
  <c r="N483" i="1" s="1"/>
  <c r="O483" i="1" s="1"/>
  <c r="N482" i="1"/>
  <c r="M482" i="1"/>
  <c r="M481" i="1"/>
  <c r="N481" i="1" s="1"/>
  <c r="M480" i="1"/>
  <c r="N480" i="1" s="1"/>
  <c r="O480" i="1" s="1"/>
  <c r="M479" i="1"/>
  <c r="N479" i="1" s="1"/>
  <c r="O479" i="1" s="1"/>
  <c r="M478" i="1"/>
  <c r="N478" i="1" s="1"/>
  <c r="M477" i="1"/>
  <c r="N477" i="1" s="1"/>
  <c r="M476" i="1"/>
  <c r="N476" i="1" s="1"/>
  <c r="O476" i="1" s="1"/>
  <c r="M475" i="1"/>
  <c r="N475" i="1" s="1"/>
  <c r="M474" i="1"/>
  <c r="N474" i="1" s="1"/>
  <c r="M473" i="1"/>
  <c r="M472" i="1"/>
  <c r="N472" i="1" s="1"/>
  <c r="O472" i="1" s="1"/>
  <c r="M471" i="1"/>
  <c r="N471" i="1" s="1"/>
  <c r="M470" i="1"/>
  <c r="N470" i="1" s="1"/>
  <c r="M469" i="1"/>
  <c r="N469" i="1" s="1"/>
  <c r="O469" i="1" s="1"/>
  <c r="M468" i="1"/>
  <c r="N468" i="1" s="1"/>
  <c r="O468" i="1" s="1"/>
  <c r="M467" i="1"/>
  <c r="N467" i="1" s="1"/>
  <c r="M466" i="1"/>
  <c r="N466" i="1" s="1"/>
  <c r="M465" i="1"/>
  <c r="N465" i="1" s="1"/>
  <c r="O465" i="1" s="1"/>
  <c r="M464" i="1"/>
  <c r="N464" i="1" s="1"/>
  <c r="O464" i="1" s="1"/>
  <c r="M463" i="1"/>
  <c r="N463" i="1" s="1"/>
  <c r="M462" i="1"/>
  <c r="N462" i="1" s="1"/>
  <c r="M461" i="1"/>
  <c r="N461" i="1" s="1"/>
  <c r="O461" i="1" s="1"/>
  <c r="M460" i="1"/>
  <c r="N460" i="1" s="1"/>
  <c r="O460" i="1" s="1"/>
  <c r="M459" i="1"/>
  <c r="N459" i="1" s="1"/>
  <c r="M458" i="1"/>
  <c r="N458" i="1" s="1"/>
  <c r="M457" i="1"/>
  <c r="N457" i="1" s="1"/>
  <c r="O457" i="1" s="1"/>
  <c r="M456" i="1"/>
  <c r="N456" i="1" s="1"/>
  <c r="O456" i="1" s="1"/>
  <c r="M455" i="1"/>
  <c r="N455" i="1" s="1"/>
  <c r="M454" i="1"/>
  <c r="N454" i="1" s="1"/>
  <c r="M453" i="1"/>
  <c r="N453" i="1" s="1"/>
  <c r="O453" i="1" s="1"/>
  <c r="N452" i="1"/>
  <c r="O452" i="1" s="1"/>
  <c r="M452" i="1"/>
  <c r="Q451" i="1"/>
  <c r="L451" i="1"/>
  <c r="I451" i="1"/>
  <c r="F451" i="1"/>
  <c r="M450" i="1"/>
  <c r="N450" i="1" s="1"/>
  <c r="M449" i="1"/>
  <c r="N449" i="1" s="1"/>
  <c r="M448" i="1"/>
  <c r="N448" i="1" s="1"/>
  <c r="M447" i="1"/>
  <c r="N447" i="1" s="1"/>
  <c r="M446" i="1"/>
  <c r="N446" i="1" s="1"/>
  <c r="M445" i="1"/>
  <c r="N445" i="1" s="1"/>
  <c r="M444" i="1"/>
  <c r="N444" i="1" s="1"/>
  <c r="M443" i="1"/>
  <c r="N443" i="1" s="1"/>
  <c r="M442" i="1"/>
  <c r="Q441" i="1"/>
  <c r="L441" i="1"/>
  <c r="I441" i="1"/>
  <c r="F441" i="1"/>
  <c r="M440" i="1"/>
  <c r="N440" i="1" s="1"/>
  <c r="M439" i="1"/>
  <c r="N439" i="1" s="1"/>
  <c r="O439" i="1" s="1"/>
  <c r="M438" i="1"/>
  <c r="N438" i="1" s="1"/>
  <c r="M437" i="1"/>
  <c r="N437" i="1" s="1"/>
  <c r="O437" i="1" s="1"/>
  <c r="M436" i="1"/>
  <c r="N436" i="1" s="1"/>
  <c r="M435" i="1"/>
  <c r="N435" i="1" s="1"/>
  <c r="O435" i="1" s="1"/>
  <c r="M434" i="1"/>
  <c r="N434" i="1" s="1"/>
  <c r="M433" i="1"/>
  <c r="N433" i="1" s="1"/>
  <c r="O433" i="1" s="1"/>
  <c r="M432" i="1"/>
  <c r="N432" i="1" s="1"/>
  <c r="M431" i="1"/>
  <c r="N431" i="1" s="1"/>
  <c r="O431" i="1" s="1"/>
  <c r="M430" i="1"/>
  <c r="N430" i="1" s="1"/>
  <c r="M429" i="1"/>
  <c r="Q428" i="1"/>
  <c r="L428" i="1"/>
  <c r="I428" i="1"/>
  <c r="F428" i="1"/>
  <c r="S427" i="1"/>
  <c r="L427" i="1"/>
  <c r="F427" i="1"/>
  <c r="F416" i="1" s="1"/>
  <c r="M426" i="1"/>
  <c r="N426" i="1" s="1"/>
  <c r="M425" i="1"/>
  <c r="N425" i="1" s="1"/>
  <c r="M424" i="1"/>
  <c r="N424" i="1" s="1"/>
  <c r="M423" i="1"/>
  <c r="N423" i="1" s="1"/>
  <c r="M422" i="1"/>
  <c r="N422" i="1" s="1"/>
  <c r="M421" i="1"/>
  <c r="N421" i="1" s="1"/>
  <c r="M420" i="1"/>
  <c r="N420" i="1" s="1"/>
  <c r="M419" i="1"/>
  <c r="Q418" i="1"/>
  <c r="Q417" i="1" s="1"/>
  <c r="L418" i="1"/>
  <c r="L417" i="1" s="1"/>
  <c r="I418" i="1"/>
  <c r="F418" i="1"/>
  <c r="F417" i="1" s="1"/>
  <c r="S417" i="1"/>
  <c r="I417" i="1"/>
  <c r="M415" i="1"/>
  <c r="N415" i="1" s="1"/>
  <c r="M414" i="1"/>
  <c r="N414" i="1" s="1"/>
  <c r="M413" i="1"/>
  <c r="N413" i="1" s="1"/>
  <c r="M412" i="1"/>
  <c r="N412" i="1" s="1"/>
  <c r="Q411" i="1"/>
  <c r="P411" i="1"/>
  <c r="L411" i="1"/>
  <c r="I411" i="1"/>
  <c r="F411" i="1"/>
  <c r="M410" i="1"/>
  <c r="N410" i="1" s="1"/>
  <c r="O410" i="1" s="1"/>
  <c r="M409" i="1"/>
  <c r="N409" i="1" s="1"/>
  <c r="U409" i="1" s="1"/>
  <c r="M408" i="1"/>
  <c r="N408" i="1" s="1"/>
  <c r="Q407" i="1"/>
  <c r="P407" i="1"/>
  <c r="L407" i="1"/>
  <c r="I407" i="1"/>
  <c r="F407" i="1"/>
  <c r="M406" i="1"/>
  <c r="M405" i="1"/>
  <c r="N405" i="1" s="1"/>
  <c r="U405" i="1" s="1"/>
  <c r="M404" i="1"/>
  <c r="N404" i="1" s="1"/>
  <c r="M403" i="1"/>
  <c r="N403" i="1" s="1"/>
  <c r="Q402" i="1"/>
  <c r="L402" i="1"/>
  <c r="I402" i="1"/>
  <c r="I401" i="1" s="1"/>
  <c r="I375" i="1" s="1"/>
  <c r="F402" i="1"/>
  <c r="S401" i="1"/>
  <c r="L401" i="1"/>
  <c r="F401" i="1"/>
  <c r="M400" i="1"/>
  <c r="N400" i="1" s="1"/>
  <c r="M399" i="1"/>
  <c r="Q398" i="1"/>
  <c r="Q397" i="1" s="1"/>
  <c r="P398" i="1"/>
  <c r="P397" i="1" s="1"/>
  <c r="L398" i="1"/>
  <c r="L397" i="1" s="1"/>
  <c r="F398" i="1"/>
  <c r="S397" i="1"/>
  <c r="F397" i="1"/>
  <c r="M396" i="1"/>
  <c r="N396" i="1" s="1"/>
  <c r="M395" i="1"/>
  <c r="Q394" i="1"/>
  <c r="Q393" i="1" s="1"/>
  <c r="P394" i="1"/>
  <c r="P393" i="1" s="1"/>
  <c r="L394" i="1"/>
  <c r="L393" i="1" s="1"/>
  <c r="L375" i="1" s="1"/>
  <c r="I394" i="1"/>
  <c r="F394" i="1"/>
  <c r="F393" i="1" s="1"/>
  <c r="S393" i="1"/>
  <c r="I393" i="1"/>
  <c r="M392" i="1"/>
  <c r="N392" i="1" s="1"/>
  <c r="M391" i="1"/>
  <c r="N391" i="1" s="1"/>
  <c r="M390" i="1"/>
  <c r="N390" i="1" s="1"/>
  <c r="M389" i="1"/>
  <c r="N389" i="1" s="1"/>
  <c r="M388" i="1"/>
  <c r="N388" i="1" s="1"/>
  <c r="M387" i="1"/>
  <c r="N387" i="1" s="1"/>
  <c r="M386" i="1"/>
  <c r="N386" i="1" s="1"/>
  <c r="M385" i="1"/>
  <c r="N385" i="1" s="1"/>
  <c r="M384" i="1"/>
  <c r="N384" i="1" s="1"/>
  <c r="M383" i="1"/>
  <c r="N383" i="1" s="1"/>
  <c r="M382" i="1"/>
  <c r="N382" i="1" s="1"/>
  <c r="M381" i="1"/>
  <c r="N381" i="1" s="1"/>
  <c r="M380" i="1"/>
  <c r="N380" i="1" s="1"/>
  <c r="M379" i="1"/>
  <c r="N379" i="1" s="1"/>
  <c r="M378" i="1"/>
  <c r="N378" i="1" s="1"/>
  <c r="Q377" i="1"/>
  <c r="Q376" i="1" s="1"/>
  <c r="P377" i="1"/>
  <c r="P376" i="1" s="1"/>
  <c r="L377" i="1"/>
  <c r="I377" i="1"/>
  <c r="I376" i="1" s="1"/>
  <c r="F377" i="1"/>
  <c r="S376" i="1"/>
  <c r="L376" i="1"/>
  <c r="F376" i="1"/>
  <c r="S375" i="1"/>
  <c r="M374" i="1"/>
  <c r="N374" i="1" s="1"/>
  <c r="M373" i="1"/>
  <c r="N373" i="1" s="1"/>
  <c r="M372" i="1"/>
  <c r="N372" i="1" s="1"/>
  <c r="M371" i="1"/>
  <c r="N371" i="1" s="1"/>
  <c r="M370" i="1"/>
  <c r="N370" i="1" s="1"/>
  <c r="M369" i="1"/>
  <c r="N369" i="1" s="1"/>
  <c r="M368" i="1"/>
  <c r="N368" i="1" s="1"/>
  <c r="M367" i="1"/>
  <c r="N367" i="1" s="1"/>
  <c r="M366" i="1"/>
  <c r="N366" i="1" s="1"/>
  <c r="M365" i="1"/>
  <c r="N365" i="1" s="1"/>
  <c r="M364" i="1"/>
  <c r="N364" i="1" s="1"/>
  <c r="M363" i="1"/>
  <c r="N363" i="1" s="1"/>
  <c r="M362" i="1"/>
  <c r="N362" i="1" s="1"/>
  <c r="M361" i="1"/>
  <c r="N361" i="1" s="1"/>
  <c r="N360" i="1"/>
  <c r="M360" i="1"/>
  <c r="M359" i="1"/>
  <c r="Q358" i="1"/>
  <c r="L358" i="1"/>
  <c r="I358" i="1"/>
  <c r="F358" i="1"/>
  <c r="M357" i="1"/>
  <c r="Q356" i="1"/>
  <c r="L356" i="1"/>
  <c r="I356" i="1"/>
  <c r="I355" i="1" s="1"/>
  <c r="F356" i="1"/>
  <c r="S355" i="1"/>
  <c r="L355" i="1"/>
  <c r="F355" i="1"/>
  <c r="M354" i="1"/>
  <c r="N354" i="1" s="1"/>
  <c r="M353" i="1"/>
  <c r="N353" i="1" s="1"/>
  <c r="M352" i="1"/>
  <c r="N352" i="1" s="1"/>
  <c r="M351" i="1"/>
  <c r="N351" i="1" s="1"/>
  <c r="M350" i="1"/>
  <c r="N350" i="1" s="1"/>
  <c r="M349" i="1"/>
  <c r="N349" i="1" s="1"/>
  <c r="M348" i="1"/>
  <c r="N348" i="1" s="1"/>
  <c r="M347" i="1"/>
  <c r="N347" i="1" s="1"/>
  <c r="M346" i="1"/>
  <c r="N346" i="1" s="1"/>
  <c r="M345" i="1"/>
  <c r="N345" i="1" s="1"/>
  <c r="M344" i="1"/>
  <c r="N344" i="1" s="1"/>
  <c r="M343" i="1"/>
  <c r="N343" i="1" s="1"/>
  <c r="M342" i="1"/>
  <c r="N342" i="1" s="1"/>
  <c r="M341" i="1"/>
  <c r="N341" i="1" s="1"/>
  <c r="M340" i="1"/>
  <c r="N340" i="1" s="1"/>
  <c r="M339" i="1"/>
  <c r="Q338" i="1"/>
  <c r="L338" i="1"/>
  <c r="I338" i="1"/>
  <c r="F338" i="1"/>
  <c r="M337" i="1"/>
  <c r="N337" i="1" s="1"/>
  <c r="U337" i="1" s="1"/>
  <c r="M336" i="1"/>
  <c r="N336" i="1" s="1"/>
  <c r="U336" i="1" s="1"/>
  <c r="M335" i="1"/>
  <c r="N335" i="1" s="1"/>
  <c r="U335" i="1" s="1"/>
  <c r="M334" i="1"/>
  <c r="N334" i="1" s="1"/>
  <c r="U334" i="1" s="1"/>
  <c r="M333" i="1"/>
  <c r="N333" i="1" s="1"/>
  <c r="U333" i="1" s="1"/>
  <c r="M332" i="1"/>
  <c r="N332" i="1" s="1"/>
  <c r="U332" i="1" s="1"/>
  <c r="M331" i="1"/>
  <c r="N331" i="1" s="1"/>
  <c r="M330" i="1"/>
  <c r="N330" i="1" s="1"/>
  <c r="M329" i="1"/>
  <c r="N329" i="1" s="1"/>
  <c r="U329" i="1" s="1"/>
  <c r="M328" i="1"/>
  <c r="N328" i="1" s="1"/>
  <c r="U328" i="1" s="1"/>
  <c r="M327" i="1"/>
  <c r="N327" i="1" s="1"/>
  <c r="U327" i="1" s="1"/>
  <c r="M326" i="1"/>
  <c r="N326" i="1" s="1"/>
  <c r="U326" i="1" s="1"/>
  <c r="M325" i="1"/>
  <c r="N325" i="1" s="1"/>
  <c r="U325" i="1" s="1"/>
  <c r="Q324" i="1"/>
  <c r="L324" i="1"/>
  <c r="I324" i="1"/>
  <c r="F324" i="1"/>
  <c r="M323" i="1"/>
  <c r="Q322" i="1"/>
  <c r="P322" i="1"/>
  <c r="L322" i="1"/>
  <c r="L298" i="1" s="1"/>
  <c r="I322" i="1"/>
  <c r="F322" i="1"/>
  <c r="M321" i="1"/>
  <c r="N321" i="1" s="1"/>
  <c r="O321" i="1" s="1"/>
  <c r="M320" i="1"/>
  <c r="N320" i="1" s="1"/>
  <c r="M319" i="1"/>
  <c r="N319" i="1" s="1"/>
  <c r="M318" i="1"/>
  <c r="N318" i="1" s="1"/>
  <c r="M317" i="1"/>
  <c r="N317" i="1" s="1"/>
  <c r="O317" i="1" s="1"/>
  <c r="M316" i="1"/>
  <c r="N316" i="1" s="1"/>
  <c r="M315" i="1"/>
  <c r="N315" i="1" s="1"/>
  <c r="M314" i="1"/>
  <c r="N314" i="1" s="1"/>
  <c r="M313" i="1"/>
  <c r="N313" i="1" s="1"/>
  <c r="O313" i="1" s="1"/>
  <c r="M312" i="1"/>
  <c r="N312" i="1" s="1"/>
  <c r="M311" i="1"/>
  <c r="N311" i="1" s="1"/>
  <c r="M310" i="1"/>
  <c r="N310" i="1" s="1"/>
  <c r="M309" i="1"/>
  <c r="N309" i="1" s="1"/>
  <c r="O309" i="1" s="1"/>
  <c r="M308" i="1"/>
  <c r="N308" i="1" s="1"/>
  <c r="M307" i="1"/>
  <c r="N307" i="1" s="1"/>
  <c r="M306" i="1"/>
  <c r="N306" i="1" s="1"/>
  <c r="M305" i="1"/>
  <c r="N305" i="1" s="1"/>
  <c r="O305" i="1" s="1"/>
  <c r="M304" i="1"/>
  <c r="N304" i="1" s="1"/>
  <c r="M303" i="1"/>
  <c r="N303" i="1" s="1"/>
  <c r="M302" i="1"/>
  <c r="N302" i="1" s="1"/>
  <c r="M301" i="1"/>
  <c r="N301" i="1" s="1"/>
  <c r="M300" i="1"/>
  <c r="N300" i="1" s="1"/>
  <c r="Q299" i="1"/>
  <c r="L299" i="1"/>
  <c r="I299" i="1"/>
  <c r="I298" i="1" s="1"/>
  <c r="F299" i="1"/>
  <c r="F298" i="1" s="1"/>
  <c r="S298" i="1"/>
  <c r="M297" i="1"/>
  <c r="N297" i="1" s="1"/>
  <c r="O297" i="1" s="1"/>
  <c r="M296" i="1"/>
  <c r="N296" i="1" s="1"/>
  <c r="O296" i="1" s="1"/>
  <c r="M295" i="1"/>
  <c r="N295" i="1" s="1"/>
  <c r="O295" i="1" s="1"/>
  <c r="M294" i="1"/>
  <c r="N294" i="1" s="1"/>
  <c r="O294" i="1" s="1"/>
  <c r="M293" i="1"/>
  <c r="N293" i="1" s="1"/>
  <c r="O293" i="1" s="1"/>
  <c r="M292" i="1"/>
  <c r="N292" i="1" s="1"/>
  <c r="O292" i="1" s="1"/>
  <c r="M291" i="1"/>
  <c r="N291" i="1" s="1"/>
  <c r="O291" i="1" s="1"/>
  <c r="M290" i="1"/>
  <c r="N290" i="1" s="1"/>
  <c r="O290" i="1" s="1"/>
  <c r="M289" i="1"/>
  <c r="N289" i="1" s="1"/>
  <c r="O289" i="1" s="1"/>
  <c r="M288" i="1"/>
  <c r="N288" i="1" s="1"/>
  <c r="O288" i="1" s="1"/>
  <c r="M287" i="1"/>
  <c r="N287" i="1" s="1"/>
  <c r="O287" i="1" s="1"/>
  <c r="M286" i="1"/>
  <c r="N286" i="1" s="1"/>
  <c r="O286" i="1" s="1"/>
  <c r="M285" i="1"/>
  <c r="N285" i="1" s="1"/>
  <c r="O285" i="1" s="1"/>
  <c r="M284" i="1"/>
  <c r="N284" i="1" s="1"/>
  <c r="O284" i="1" s="1"/>
  <c r="M283" i="1"/>
  <c r="N283" i="1" s="1"/>
  <c r="O283" i="1" s="1"/>
  <c r="M282" i="1"/>
  <c r="N282" i="1" s="1"/>
  <c r="Q281" i="1"/>
  <c r="P281" i="1"/>
  <c r="L281" i="1"/>
  <c r="I281" i="1"/>
  <c r="I273" i="1" s="1"/>
  <c r="F281" i="1"/>
  <c r="M280" i="1"/>
  <c r="N280" i="1" s="1"/>
  <c r="Q279" i="1"/>
  <c r="P279" i="1"/>
  <c r="P273" i="1" s="1"/>
  <c r="L279" i="1"/>
  <c r="I279" i="1"/>
  <c r="F279" i="1"/>
  <c r="U278" i="1"/>
  <c r="U277" i="1" s="1"/>
  <c r="O278" i="1"/>
  <c r="N278" i="1"/>
  <c r="Q277" i="1"/>
  <c r="P277" i="1"/>
  <c r="N277" i="1"/>
  <c r="O277" i="1" s="1"/>
  <c r="M277" i="1"/>
  <c r="L277" i="1"/>
  <c r="I277" i="1"/>
  <c r="F277" i="1"/>
  <c r="N276" i="1"/>
  <c r="U276" i="1" s="1"/>
  <c r="U275" i="1"/>
  <c r="U274" i="1" s="1"/>
  <c r="O275" i="1"/>
  <c r="N275" i="1"/>
  <c r="Q274" i="1"/>
  <c r="P274" i="1"/>
  <c r="N274" i="1"/>
  <c r="O274" i="1" s="1"/>
  <c r="M274" i="1"/>
  <c r="L274" i="1"/>
  <c r="I274" i="1"/>
  <c r="F274" i="1"/>
  <c r="F273" i="1" s="1"/>
  <c r="S273" i="1"/>
  <c r="L273" i="1"/>
  <c r="M272" i="1"/>
  <c r="N272" i="1" s="1"/>
  <c r="O272" i="1" s="1"/>
  <c r="M271" i="1"/>
  <c r="N271" i="1" s="1"/>
  <c r="O271" i="1" s="1"/>
  <c r="M270" i="1"/>
  <c r="N270" i="1" s="1"/>
  <c r="O270" i="1" s="1"/>
  <c r="M269" i="1"/>
  <c r="N269" i="1" s="1"/>
  <c r="O269" i="1" s="1"/>
  <c r="M268" i="1"/>
  <c r="N268" i="1" s="1"/>
  <c r="O268" i="1" s="1"/>
  <c r="M267" i="1"/>
  <c r="N267" i="1" s="1"/>
  <c r="O267" i="1" s="1"/>
  <c r="M266" i="1"/>
  <c r="N266" i="1" s="1"/>
  <c r="O266" i="1" s="1"/>
  <c r="M265" i="1"/>
  <c r="N265" i="1" s="1"/>
  <c r="O265" i="1" s="1"/>
  <c r="M264" i="1"/>
  <c r="N264" i="1" s="1"/>
  <c r="O264" i="1" s="1"/>
  <c r="M263" i="1"/>
  <c r="N263" i="1" s="1"/>
  <c r="O263" i="1" s="1"/>
  <c r="M262" i="1"/>
  <c r="N262" i="1" s="1"/>
  <c r="O262" i="1" s="1"/>
  <c r="M261" i="1"/>
  <c r="N261" i="1" s="1"/>
  <c r="O261" i="1" s="1"/>
  <c r="M260" i="1"/>
  <c r="N260" i="1" s="1"/>
  <c r="O260" i="1" s="1"/>
  <c r="M259" i="1"/>
  <c r="N259" i="1" s="1"/>
  <c r="O259" i="1" s="1"/>
  <c r="M258" i="1"/>
  <c r="N258" i="1" s="1"/>
  <c r="O258" i="1" s="1"/>
  <c r="M257" i="1"/>
  <c r="N257" i="1" s="1"/>
  <c r="U257" i="1" s="1"/>
  <c r="Q256" i="1"/>
  <c r="L256" i="1"/>
  <c r="I256" i="1"/>
  <c r="F256" i="1"/>
  <c r="M255" i="1"/>
  <c r="N255" i="1" s="1"/>
  <c r="O255" i="1" s="1"/>
  <c r="M254" i="1"/>
  <c r="N254" i="1" s="1"/>
  <c r="R254" i="1" s="1"/>
  <c r="M253" i="1"/>
  <c r="N253" i="1" s="1"/>
  <c r="U253" i="1" s="1"/>
  <c r="M252" i="1"/>
  <c r="N252" i="1" s="1"/>
  <c r="Q251" i="1"/>
  <c r="L251" i="1"/>
  <c r="I251" i="1"/>
  <c r="F251" i="1"/>
  <c r="M250" i="1"/>
  <c r="Q249" i="1"/>
  <c r="L249" i="1"/>
  <c r="L221" i="1" s="1"/>
  <c r="I249" i="1"/>
  <c r="F249" i="1"/>
  <c r="M248" i="1"/>
  <c r="N248" i="1" s="1"/>
  <c r="R248" i="1" s="1"/>
  <c r="M247" i="1"/>
  <c r="N247" i="1" s="1"/>
  <c r="U247" i="1" s="1"/>
  <c r="M246" i="1"/>
  <c r="N246" i="1" s="1"/>
  <c r="Q245" i="1"/>
  <c r="L245" i="1"/>
  <c r="I245" i="1"/>
  <c r="F245" i="1"/>
  <c r="M244" i="1"/>
  <c r="N244" i="1" s="1"/>
  <c r="M243" i="1"/>
  <c r="N243" i="1" s="1"/>
  <c r="M242" i="1"/>
  <c r="N242" i="1" s="1"/>
  <c r="U242" i="1" s="1"/>
  <c r="M241" i="1"/>
  <c r="N241" i="1" s="1"/>
  <c r="M240" i="1"/>
  <c r="N240" i="1" s="1"/>
  <c r="M239" i="1"/>
  <c r="N239" i="1" s="1"/>
  <c r="M238" i="1"/>
  <c r="N238" i="1" s="1"/>
  <c r="U238" i="1" s="1"/>
  <c r="M237" i="1"/>
  <c r="N237" i="1" s="1"/>
  <c r="M236" i="1"/>
  <c r="N236" i="1" s="1"/>
  <c r="M235" i="1"/>
  <c r="N235" i="1" s="1"/>
  <c r="M234" i="1"/>
  <c r="N234" i="1" s="1"/>
  <c r="U234" i="1" s="1"/>
  <c r="M233" i="1"/>
  <c r="N233" i="1" s="1"/>
  <c r="R233" i="1" s="1"/>
  <c r="M232" i="1"/>
  <c r="N232" i="1" s="1"/>
  <c r="M231" i="1"/>
  <c r="N231" i="1" s="1"/>
  <c r="Q230" i="1"/>
  <c r="L230" i="1"/>
  <c r="I230" i="1"/>
  <c r="F230" i="1"/>
  <c r="M229" i="1"/>
  <c r="N229" i="1" s="1"/>
  <c r="U229" i="1" s="1"/>
  <c r="M228" i="1"/>
  <c r="N228" i="1" s="1"/>
  <c r="M227" i="1"/>
  <c r="N227" i="1" s="1"/>
  <c r="U227" i="1" s="1"/>
  <c r="M226" i="1"/>
  <c r="N226" i="1" s="1"/>
  <c r="R226" i="1" s="1"/>
  <c r="M225" i="1"/>
  <c r="M224" i="1"/>
  <c r="N224" i="1" s="1"/>
  <c r="M223" i="1"/>
  <c r="N223" i="1" s="1"/>
  <c r="Q222" i="1"/>
  <c r="L222" i="1"/>
  <c r="I222" i="1"/>
  <c r="I221" i="1" s="1"/>
  <c r="F222" i="1"/>
  <c r="F221" i="1" s="1"/>
  <c r="S221" i="1"/>
  <c r="M220" i="1"/>
  <c r="N220" i="1" s="1"/>
  <c r="O220" i="1" s="1"/>
  <c r="M219" i="1"/>
  <c r="N219" i="1" s="1"/>
  <c r="O219" i="1" s="1"/>
  <c r="M218" i="1"/>
  <c r="N218" i="1" s="1"/>
  <c r="O218" i="1" s="1"/>
  <c r="M217" i="1"/>
  <c r="N217" i="1" s="1"/>
  <c r="Q216" i="1"/>
  <c r="L216" i="1"/>
  <c r="I216" i="1"/>
  <c r="F216" i="1"/>
  <c r="M215" i="1"/>
  <c r="N215" i="1" s="1"/>
  <c r="O215" i="1" s="1"/>
  <c r="Q214" i="1"/>
  <c r="L214" i="1"/>
  <c r="I214" i="1"/>
  <c r="F214" i="1"/>
  <c r="M213" i="1"/>
  <c r="N213" i="1" s="1"/>
  <c r="M212" i="1"/>
  <c r="N212" i="1" s="1"/>
  <c r="O212" i="1" s="1"/>
  <c r="M211" i="1"/>
  <c r="N211" i="1" s="1"/>
  <c r="R211" i="1" s="1"/>
  <c r="Q210" i="1"/>
  <c r="Q209" i="1" s="1"/>
  <c r="L210" i="1"/>
  <c r="L209" i="1" s="1"/>
  <c r="L208" i="1" s="1"/>
  <c r="I210" i="1"/>
  <c r="I209" i="1" s="1"/>
  <c r="F210" i="1"/>
  <c r="S209" i="1"/>
  <c r="S208" i="1" s="1"/>
  <c r="F209" i="1"/>
  <c r="F208" i="1" s="1"/>
  <c r="M207" i="1"/>
  <c r="N207" i="1" s="1"/>
  <c r="U207" i="1" s="1"/>
  <c r="U206" i="1" s="1"/>
  <c r="Q206" i="1"/>
  <c r="P206" i="1"/>
  <c r="L206" i="1"/>
  <c r="I206" i="1"/>
  <c r="F206" i="1"/>
  <c r="M205" i="1"/>
  <c r="N205" i="1" s="1"/>
  <c r="M204" i="1"/>
  <c r="N204" i="1" s="1"/>
  <c r="P203" i="1"/>
  <c r="L203" i="1"/>
  <c r="I203" i="1"/>
  <c r="F203" i="1"/>
  <c r="M202" i="1"/>
  <c r="N202" i="1" s="1"/>
  <c r="O202" i="1" s="1"/>
  <c r="M201" i="1"/>
  <c r="N201" i="1" s="1"/>
  <c r="M200" i="1"/>
  <c r="N200" i="1" s="1"/>
  <c r="O200" i="1" s="1"/>
  <c r="M199" i="1"/>
  <c r="N199" i="1" s="1"/>
  <c r="M198" i="1"/>
  <c r="N198" i="1" s="1"/>
  <c r="O198" i="1" s="1"/>
  <c r="M197" i="1"/>
  <c r="N197" i="1" s="1"/>
  <c r="M196" i="1"/>
  <c r="N196" i="1" s="1"/>
  <c r="O196" i="1" s="1"/>
  <c r="M195" i="1"/>
  <c r="N195" i="1" s="1"/>
  <c r="M194" i="1"/>
  <c r="N194" i="1" s="1"/>
  <c r="O194" i="1" s="1"/>
  <c r="M193" i="1"/>
  <c r="N193" i="1" s="1"/>
  <c r="M192" i="1"/>
  <c r="N192" i="1" s="1"/>
  <c r="O192" i="1" s="1"/>
  <c r="M191" i="1"/>
  <c r="N191" i="1" s="1"/>
  <c r="M190" i="1"/>
  <c r="N190" i="1" s="1"/>
  <c r="O190" i="1" s="1"/>
  <c r="M189" i="1"/>
  <c r="N189" i="1" s="1"/>
  <c r="M188" i="1"/>
  <c r="N188" i="1" s="1"/>
  <c r="O188" i="1" s="1"/>
  <c r="M187" i="1"/>
  <c r="N187" i="1" s="1"/>
  <c r="M186" i="1"/>
  <c r="N186" i="1" s="1"/>
  <c r="P185" i="1"/>
  <c r="L185" i="1"/>
  <c r="I185" i="1"/>
  <c r="F185" i="1"/>
  <c r="M184" i="1"/>
  <c r="N184" i="1" s="1"/>
  <c r="M183" i="1"/>
  <c r="N183" i="1" s="1"/>
  <c r="M182" i="1"/>
  <c r="Q181" i="1"/>
  <c r="L181" i="1"/>
  <c r="I181" i="1"/>
  <c r="F181" i="1"/>
  <c r="M180" i="1"/>
  <c r="N180" i="1" s="1"/>
  <c r="U180" i="1" s="1"/>
  <c r="U179" i="1" s="1"/>
  <c r="Q179" i="1"/>
  <c r="P179" i="1"/>
  <c r="L179" i="1"/>
  <c r="I179" i="1"/>
  <c r="F179" i="1"/>
  <c r="M178" i="1"/>
  <c r="N178" i="1" s="1"/>
  <c r="M177" i="1"/>
  <c r="N177" i="1" s="1"/>
  <c r="M176" i="1"/>
  <c r="N176" i="1" s="1"/>
  <c r="Q175" i="1"/>
  <c r="P175" i="1"/>
  <c r="L175" i="1"/>
  <c r="I175" i="1"/>
  <c r="F175" i="1"/>
  <c r="M174" i="1"/>
  <c r="N174" i="1" s="1"/>
  <c r="O174" i="1" s="1"/>
  <c r="M173" i="1"/>
  <c r="N173" i="1" s="1"/>
  <c r="M172" i="1"/>
  <c r="N172" i="1" s="1"/>
  <c r="O172" i="1" s="1"/>
  <c r="M171" i="1"/>
  <c r="N171" i="1" s="1"/>
  <c r="M170" i="1"/>
  <c r="N170" i="1" s="1"/>
  <c r="O170" i="1" s="1"/>
  <c r="M169" i="1"/>
  <c r="N169" i="1" s="1"/>
  <c r="P168" i="1"/>
  <c r="L168" i="1"/>
  <c r="I168" i="1"/>
  <c r="F168" i="1"/>
  <c r="M167" i="1"/>
  <c r="N167" i="1" s="1"/>
  <c r="M166" i="1"/>
  <c r="N166" i="1" s="1"/>
  <c r="U166" i="1" s="1"/>
  <c r="M165" i="1"/>
  <c r="N165" i="1" s="1"/>
  <c r="U165" i="1" s="1"/>
  <c r="M164" i="1"/>
  <c r="N164" i="1" s="1"/>
  <c r="P163" i="1"/>
  <c r="L163" i="1"/>
  <c r="I163" i="1"/>
  <c r="F163" i="1"/>
  <c r="M162" i="1"/>
  <c r="N162" i="1" s="1"/>
  <c r="O162" i="1" s="1"/>
  <c r="M161" i="1"/>
  <c r="N161" i="1" s="1"/>
  <c r="M160" i="1"/>
  <c r="N160" i="1" s="1"/>
  <c r="M159" i="1"/>
  <c r="N159" i="1" s="1"/>
  <c r="M158" i="1"/>
  <c r="N158" i="1" s="1"/>
  <c r="M157" i="1"/>
  <c r="N157" i="1" s="1"/>
  <c r="M156" i="1"/>
  <c r="Q155" i="1"/>
  <c r="P155" i="1"/>
  <c r="L155" i="1"/>
  <c r="I155" i="1"/>
  <c r="F155" i="1"/>
  <c r="F154" i="1" s="1"/>
  <c r="S154" i="1"/>
  <c r="I154" i="1"/>
  <c r="M153" i="1"/>
  <c r="N153" i="1" s="1"/>
  <c r="M152" i="1"/>
  <c r="N152" i="1" s="1"/>
  <c r="M151" i="1"/>
  <c r="N151" i="1" s="1"/>
  <c r="M150" i="1"/>
  <c r="N150" i="1" s="1"/>
  <c r="M149" i="1"/>
  <c r="Q148" i="1"/>
  <c r="L148" i="1"/>
  <c r="I148" i="1"/>
  <c r="F148" i="1"/>
  <c r="M147" i="1"/>
  <c r="N147" i="1" s="1"/>
  <c r="O147" i="1" s="1"/>
  <c r="M146" i="1"/>
  <c r="N146" i="1" s="1"/>
  <c r="Q145" i="1"/>
  <c r="L145" i="1"/>
  <c r="I145" i="1"/>
  <c r="I130" i="1" s="1"/>
  <c r="F145" i="1"/>
  <c r="M144" i="1"/>
  <c r="N144" i="1" s="1"/>
  <c r="N143" i="1"/>
  <c r="M143" i="1"/>
  <c r="M142" i="1"/>
  <c r="N142" i="1" s="1"/>
  <c r="M141" i="1"/>
  <c r="N141" i="1" s="1"/>
  <c r="M140" i="1"/>
  <c r="N140" i="1" s="1"/>
  <c r="M139" i="1"/>
  <c r="N139" i="1" s="1"/>
  <c r="M138" i="1"/>
  <c r="N138" i="1" s="1"/>
  <c r="M137" i="1"/>
  <c r="N137" i="1" s="1"/>
  <c r="M136" i="1"/>
  <c r="N136" i="1" s="1"/>
  <c r="M135" i="1"/>
  <c r="N135" i="1" s="1"/>
  <c r="M134" i="1"/>
  <c r="N134" i="1" s="1"/>
  <c r="M133" i="1"/>
  <c r="N133" i="1" s="1"/>
  <c r="M132" i="1"/>
  <c r="Q131" i="1"/>
  <c r="L131" i="1"/>
  <c r="I131" i="1"/>
  <c r="F131" i="1"/>
  <c r="S130" i="1"/>
  <c r="L130" i="1"/>
  <c r="F130" i="1"/>
  <c r="M129" i="1"/>
  <c r="N129" i="1" s="1"/>
  <c r="U129" i="1" s="1"/>
  <c r="M128" i="1"/>
  <c r="N128" i="1" s="1"/>
  <c r="P127" i="1"/>
  <c r="L127" i="1"/>
  <c r="I127" i="1"/>
  <c r="F127" i="1"/>
  <c r="M126" i="1"/>
  <c r="N126" i="1" s="1"/>
  <c r="M125" i="1"/>
  <c r="N125" i="1" s="1"/>
  <c r="M124" i="1"/>
  <c r="Q123" i="1"/>
  <c r="P123" i="1"/>
  <c r="L123" i="1"/>
  <c r="I123" i="1"/>
  <c r="F123" i="1"/>
  <c r="M122" i="1"/>
  <c r="N122" i="1" s="1"/>
  <c r="U122" i="1" s="1"/>
  <c r="U121" i="1" s="1"/>
  <c r="Q121" i="1"/>
  <c r="P121" i="1"/>
  <c r="L121" i="1"/>
  <c r="I121" i="1"/>
  <c r="F121" i="1"/>
  <c r="M120" i="1"/>
  <c r="Q119" i="1"/>
  <c r="P119" i="1"/>
  <c r="L119" i="1"/>
  <c r="L118" i="1" s="1"/>
  <c r="I119" i="1"/>
  <c r="F119" i="1"/>
  <c r="S118" i="1"/>
  <c r="I118" i="1"/>
  <c r="M117" i="1"/>
  <c r="M116" i="1" s="1"/>
  <c r="P116" i="1"/>
  <c r="L116" i="1"/>
  <c r="I116" i="1"/>
  <c r="F116" i="1"/>
  <c r="M115" i="1"/>
  <c r="N115" i="1" s="1"/>
  <c r="O115" i="1" s="1"/>
  <c r="M114" i="1"/>
  <c r="N114" i="1" s="1"/>
  <c r="O114" i="1" s="1"/>
  <c r="M113" i="1"/>
  <c r="N113" i="1" s="1"/>
  <c r="O113" i="1" s="1"/>
  <c r="M112" i="1"/>
  <c r="N112" i="1" s="1"/>
  <c r="O112" i="1" s="1"/>
  <c r="M111" i="1"/>
  <c r="N111" i="1" s="1"/>
  <c r="U111" i="1" s="1"/>
  <c r="P110" i="1"/>
  <c r="L110" i="1"/>
  <c r="I110" i="1"/>
  <c r="F110" i="1"/>
  <c r="M109" i="1"/>
  <c r="N109" i="1" s="1"/>
  <c r="M108" i="1"/>
  <c r="N108" i="1" s="1"/>
  <c r="M107" i="1"/>
  <c r="N107" i="1" s="1"/>
  <c r="M106" i="1"/>
  <c r="M105" i="1"/>
  <c r="N105" i="1" s="1"/>
  <c r="P104" i="1"/>
  <c r="L104" i="1"/>
  <c r="I104" i="1"/>
  <c r="F104" i="1"/>
  <c r="M103" i="1"/>
  <c r="N103" i="1" s="1"/>
  <c r="M102" i="1"/>
  <c r="N102" i="1" s="1"/>
  <c r="M101" i="1"/>
  <c r="N101" i="1" s="1"/>
  <c r="O101" i="1" s="1"/>
  <c r="M100" i="1"/>
  <c r="N100" i="1" s="1"/>
  <c r="O100" i="1" s="1"/>
  <c r="M99" i="1"/>
  <c r="N99" i="1" s="1"/>
  <c r="O99" i="1" s="1"/>
  <c r="M98" i="1"/>
  <c r="N98" i="1" s="1"/>
  <c r="O98" i="1" s="1"/>
  <c r="M97" i="1"/>
  <c r="N97" i="1" s="1"/>
  <c r="O97" i="1" s="1"/>
  <c r="M96" i="1"/>
  <c r="N96" i="1" s="1"/>
  <c r="O96" i="1" s="1"/>
  <c r="M95" i="1"/>
  <c r="N95" i="1" s="1"/>
  <c r="O95" i="1" s="1"/>
  <c r="M94" i="1"/>
  <c r="N94" i="1" s="1"/>
  <c r="O94" i="1" s="1"/>
  <c r="M93" i="1"/>
  <c r="N93" i="1" s="1"/>
  <c r="O93" i="1" s="1"/>
  <c r="M92" i="1"/>
  <c r="N92" i="1" s="1"/>
  <c r="O92" i="1" s="1"/>
  <c r="M91" i="1"/>
  <c r="N91" i="1" s="1"/>
  <c r="O91" i="1" s="1"/>
  <c r="M90" i="1"/>
  <c r="N90" i="1" s="1"/>
  <c r="O90" i="1" s="1"/>
  <c r="M89" i="1"/>
  <c r="N89" i="1" s="1"/>
  <c r="O89" i="1" s="1"/>
  <c r="M88" i="1"/>
  <c r="N88" i="1" s="1"/>
  <c r="O88" i="1" s="1"/>
  <c r="M87" i="1"/>
  <c r="N87" i="1" s="1"/>
  <c r="O87" i="1" s="1"/>
  <c r="M86" i="1"/>
  <c r="N86" i="1" s="1"/>
  <c r="O86" i="1" s="1"/>
  <c r="M85" i="1"/>
  <c r="N85" i="1" s="1"/>
  <c r="O85" i="1" s="1"/>
  <c r="M84" i="1"/>
  <c r="N84" i="1" s="1"/>
  <c r="O84" i="1" s="1"/>
  <c r="M83" i="1"/>
  <c r="N83" i="1" s="1"/>
  <c r="U83" i="1" s="1"/>
  <c r="P82" i="1"/>
  <c r="L82" i="1"/>
  <c r="I82" i="1"/>
  <c r="F82" i="1"/>
  <c r="M81" i="1"/>
  <c r="N81" i="1" s="1"/>
  <c r="M80" i="1"/>
  <c r="N80" i="1" s="1"/>
  <c r="M79" i="1"/>
  <c r="N79" i="1" s="1"/>
  <c r="M78" i="1"/>
  <c r="N78" i="1" s="1"/>
  <c r="M77" i="1"/>
  <c r="N77" i="1" s="1"/>
  <c r="M76" i="1"/>
  <c r="N76" i="1" s="1"/>
  <c r="P75" i="1"/>
  <c r="L75" i="1"/>
  <c r="I75" i="1"/>
  <c r="F75" i="1"/>
  <c r="M74" i="1"/>
  <c r="N74" i="1" s="1"/>
  <c r="O74" i="1" s="1"/>
  <c r="M73" i="1"/>
  <c r="N73" i="1" s="1"/>
  <c r="O73" i="1" s="1"/>
  <c r="M72" i="1"/>
  <c r="N72" i="1" s="1"/>
  <c r="O72" i="1" s="1"/>
  <c r="M71" i="1"/>
  <c r="N71" i="1" s="1"/>
  <c r="O71" i="1" s="1"/>
  <c r="M70" i="1"/>
  <c r="N70" i="1" s="1"/>
  <c r="O70" i="1" s="1"/>
  <c r="M69" i="1"/>
  <c r="N69" i="1" s="1"/>
  <c r="O69" i="1" s="1"/>
  <c r="M68" i="1"/>
  <c r="N68" i="1" s="1"/>
  <c r="O68" i="1" s="1"/>
  <c r="M67" i="1"/>
  <c r="N67" i="1" s="1"/>
  <c r="O67" i="1" s="1"/>
  <c r="M66" i="1"/>
  <c r="N66" i="1" s="1"/>
  <c r="U66" i="1" s="1"/>
  <c r="P65" i="1"/>
  <c r="L65" i="1"/>
  <c r="I65" i="1"/>
  <c r="F65" i="1"/>
  <c r="M64" i="1"/>
  <c r="N64" i="1" s="1"/>
  <c r="M63" i="1"/>
  <c r="N63" i="1" s="1"/>
  <c r="M62" i="1"/>
  <c r="P61" i="1"/>
  <c r="L61" i="1"/>
  <c r="I61" i="1"/>
  <c r="F61" i="1"/>
  <c r="F60" i="1" s="1"/>
  <c r="S60" i="1"/>
  <c r="L60" i="1"/>
  <c r="S59" i="1"/>
  <c r="O57" i="1"/>
  <c r="M56" i="1"/>
  <c r="M55" i="1" s="1"/>
  <c r="M54" i="1" s="1"/>
  <c r="L55" i="1"/>
  <c r="I55" i="1"/>
  <c r="I54" i="1" s="1"/>
  <c r="F55" i="1"/>
  <c r="L54" i="1"/>
  <c r="F54" i="1"/>
  <c r="O53" i="1"/>
  <c r="O52" i="1"/>
  <c r="N52" i="1"/>
  <c r="U52" i="1" s="1"/>
  <c r="O51" i="1"/>
  <c r="N51" i="1"/>
  <c r="U51" i="1" s="1"/>
  <c r="O50" i="1"/>
  <c r="N50" i="1"/>
  <c r="U50" i="1" s="1"/>
  <c r="M49" i="1"/>
  <c r="N49" i="1" s="1"/>
  <c r="O49" i="1" s="1"/>
  <c r="R48" i="1"/>
  <c r="M48" i="1"/>
  <c r="N48" i="1" s="1"/>
  <c r="M47" i="1"/>
  <c r="N47" i="1" s="1"/>
  <c r="U47" i="1" s="1"/>
  <c r="M46" i="1"/>
  <c r="N46" i="1" s="1"/>
  <c r="M45" i="1"/>
  <c r="N45" i="1" s="1"/>
  <c r="O45" i="1" s="1"/>
  <c r="M44" i="1"/>
  <c r="N44" i="1" s="1"/>
  <c r="R44" i="1" s="1"/>
  <c r="M43" i="1"/>
  <c r="M42" i="1"/>
  <c r="N42" i="1" s="1"/>
  <c r="L41" i="1"/>
  <c r="I41" i="1"/>
  <c r="F41" i="1"/>
  <c r="N40" i="1"/>
  <c r="N39" i="1" s="1"/>
  <c r="O39" i="1" s="1"/>
  <c r="M40" i="1"/>
  <c r="M39" i="1" s="1"/>
  <c r="L39" i="1"/>
  <c r="I39" i="1"/>
  <c r="F39" i="1"/>
  <c r="M38" i="1"/>
  <c r="M37" i="1" s="1"/>
  <c r="L37" i="1"/>
  <c r="I37" i="1"/>
  <c r="F37" i="1"/>
  <c r="M36" i="1"/>
  <c r="N36" i="1" s="1"/>
  <c r="M35" i="1"/>
  <c r="N35" i="1" s="1"/>
  <c r="U35" i="1" s="1"/>
  <c r="L34" i="1"/>
  <c r="I34" i="1"/>
  <c r="F34" i="1"/>
  <c r="M33" i="1"/>
  <c r="M32" i="1" s="1"/>
  <c r="L32" i="1"/>
  <c r="I32" i="1"/>
  <c r="F32" i="1"/>
  <c r="L31" i="1"/>
  <c r="F31" i="1"/>
  <c r="F20" i="1" s="1"/>
  <c r="O30" i="1"/>
  <c r="M29" i="1"/>
  <c r="N29" i="1" s="1"/>
  <c r="L28" i="1"/>
  <c r="I28" i="1"/>
  <c r="I21" i="1" s="1"/>
  <c r="F28" i="1"/>
  <c r="M27" i="1"/>
  <c r="N27" i="1" s="1"/>
  <c r="O27" i="1" s="1"/>
  <c r="M26" i="1"/>
  <c r="N26" i="1" s="1"/>
  <c r="M25" i="1"/>
  <c r="N25" i="1" s="1"/>
  <c r="U25" i="1" s="1"/>
  <c r="L24" i="1"/>
  <c r="I24" i="1"/>
  <c r="F24" i="1"/>
  <c r="M23" i="1"/>
  <c r="N23" i="1" s="1"/>
  <c r="L22" i="1"/>
  <c r="I22" i="1"/>
  <c r="F22" i="1"/>
  <c r="L21" i="1"/>
  <c r="L20" i="1" s="1"/>
  <c r="F21" i="1"/>
  <c r="N33" i="1" l="1"/>
  <c r="U33" i="1" s="1"/>
  <c r="U32" i="1" s="1"/>
  <c r="U74" i="1"/>
  <c r="M75" i="1"/>
  <c r="M148" i="1"/>
  <c r="U101" i="1"/>
  <c r="M245" i="1"/>
  <c r="U265" i="1"/>
  <c r="N56" i="1"/>
  <c r="U56" i="1" s="1"/>
  <c r="U55" i="1" s="1"/>
  <c r="U54" i="1" s="1"/>
  <c r="P60" i="1"/>
  <c r="U269" i="1"/>
  <c r="S58" i="1"/>
  <c r="S568" i="1" s="1"/>
  <c r="L519" i="1"/>
  <c r="O102" i="1"/>
  <c r="U102" i="1"/>
  <c r="O103" i="1"/>
  <c r="U103" i="1"/>
  <c r="M110" i="1"/>
  <c r="M121" i="1"/>
  <c r="Q130" i="1"/>
  <c r="N149" i="1"/>
  <c r="U149" i="1" s="1"/>
  <c r="M181" i="1"/>
  <c r="M203" i="1"/>
  <c r="M28" i="1"/>
  <c r="U70" i="1"/>
  <c r="U113" i="1"/>
  <c r="N182" i="1"/>
  <c r="U261" i="1"/>
  <c r="Q298" i="1"/>
  <c r="O327" i="1"/>
  <c r="P118" i="1"/>
  <c r="Q203" i="1"/>
  <c r="Q401" i="1"/>
  <c r="Q484" i="1"/>
  <c r="U164" i="1"/>
  <c r="O164" i="1"/>
  <c r="M34" i="1"/>
  <c r="N55" i="1"/>
  <c r="N54" i="1" s="1"/>
  <c r="O54" i="1" s="1"/>
  <c r="U162" i="1"/>
  <c r="M163" i="1"/>
  <c r="O35" i="1"/>
  <c r="M61" i="1"/>
  <c r="U68" i="1"/>
  <c r="M104" i="1"/>
  <c r="N121" i="1"/>
  <c r="O121" i="1" s="1"/>
  <c r="N127" i="1"/>
  <c r="O127" i="1" s="1"/>
  <c r="M251" i="1"/>
  <c r="U259" i="1"/>
  <c r="U267" i="1"/>
  <c r="Q273" i="1"/>
  <c r="Q427" i="1"/>
  <c r="Q416" i="1" s="1"/>
  <c r="M495" i="1"/>
  <c r="M571" i="1"/>
  <c r="M570" i="1" s="1"/>
  <c r="N38" i="1"/>
  <c r="N37" i="1" s="1"/>
  <c r="O37" i="1" s="1"/>
  <c r="O56" i="1"/>
  <c r="U72" i="1"/>
  <c r="U115" i="1"/>
  <c r="O129" i="1"/>
  <c r="M131" i="1"/>
  <c r="U263" i="1"/>
  <c r="U271" i="1"/>
  <c r="O335" i="1"/>
  <c r="Q75" i="1"/>
  <c r="O303" i="1"/>
  <c r="U303" i="1"/>
  <c r="P299" i="1"/>
  <c r="R299" i="1" s="1"/>
  <c r="O300" i="1"/>
  <c r="N299" i="1"/>
  <c r="U300" i="1"/>
  <c r="O304" i="1"/>
  <c r="U304" i="1"/>
  <c r="O307" i="1"/>
  <c r="U307" i="1"/>
  <c r="O310" i="1"/>
  <c r="U310" i="1"/>
  <c r="O320" i="1"/>
  <c r="U320" i="1"/>
  <c r="O467" i="1"/>
  <c r="U467" i="1"/>
  <c r="O302" i="1"/>
  <c r="U302" i="1"/>
  <c r="O312" i="1"/>
  <c r="U312" i="1"/>
  <c r="O315" i="1"/>
  <c r="U315" i="1"/>
  <c r="O318" i="1"/>
  <c r="U318" i="1"/>
  <c r="O404" i="1"/>
  <c r="U404" i="1"/>
  <c r="O459" i="1"/>
  <c r="U459" i="1"/>
  <c r="U223" i="1"/>
  <c r="R223" i="1"/>
  <c r="O223" i="1"/>
  <c r="O306" i="1"/>
  <c r="U306" i="1"/>
  <c r="O316" i="1"/>
  <c r="U316" i="1"/>
  <c r="O319" i="1"/>
  <c r="U319" i="1"/>
  <c r="O463" i="1"/>
  <c r="U463" i="1"/>
  <c r="O26" i="1"/>
  <c r="R26" i="1"/>
  <c r="O301" i="1"/>
  <c r="U301" i="1"/>
  <c r="O308" i="1"/>
  <c r="U308" i="1"/>
  <c r="O311" i="1"/>
  <c r="U311" i="1"/>
  <c r="O314" i="1"/>
  <c r="U314" i="1"/>
  <c r="O455" i="1"/>
  <c r="U455" i="1"/>
  <c r="O471" i="1"/>
  <c r="U471" i="1"/>
  <c r="O470" i="1"/>
  <c r="U470" i="1"/>
  <c r="N62" i="1"/>
  <c r="Q61" i="1" s="1"/>
  <c r="M65" i="1"/>
  <c r="O325" i="1"/>
  <c r="M358" i="1"/>
  <c r="N359" i="1"/>
  <c r="N358" i="1" s="1"/>
  <c r="M377" i="1"/>
  <c r="M376" i="1" s="1"/>
  <c r="U468" i="1"/>
  <c r="U497" i="1"/>
  <c r="O497" i="1"/>
  <c r="U504" i="1"/>
  <c r="O504" i="1"/>
  <c r="U507" i="1"/>
  <c r="O507" i="1"/>
  <c r="U510" i="1"/>
  <c r="O510" i="1"/>
  <c r="P521" i="1"/>
  <c r="P520" i="1" s="1"/>
  <c r="O522" i="1"/>
  <c r="N521" i="1"/>
  <c r="O521" i="1" s="1"/>
  <c r="U532" i="1"/>
  <c r="O532" i="1"/>
  <c r="U535" i="1"/>
  <c r="O535" i="1"/>
  <c r="U538" i="1"/>
  <c r="O538" i="1"/>
  <c r="U548" i="1"/>
  <c r="O548" i="1"/>
  <c r="U551" i="1"/>
  <c r="O551" i="1"/>
  <c r="U554" i="1"/>
  <c r="O554" i="1"/>
  <c r="N32" i="1"/>
  <c r="O32" i="1" s="1"/>
  <c r="U67" i="1"/>
  <c r="U69" i="1"/>
  <c r="U71" i="1"/>
  <c r="U73" i="1"/>
  <c r="M82" i="1"/>
  <c r="N106" i="1"/>
  <c r="O106" i="1" s="1"/>
  <c r="N117" i="1"/>
  <c r="N116" i="1" s="1"/>
  <c r="M127" i="1"/>
  <c r="O128" i="1"/>
  <c r="N132" i="1"/>
  <c r="U132" i="1" s="1"/>
  <c r="M145" i="1"/>
  <c r="M130" i="1" s="1"/>
  <c r="M214" i="1"/>
  <c r="R227" i="1"/>
  <c r="Q221" i="1"/>
  <c r="R234" i="1"/>
  <c r="R238" i="1"/>
  <c r="R242" i="1"/>
  <c r="U258" i="1"/>
  <c r="U260" i="1"/>
  <c r="U262" i="1"/>
  <c r="U264" i="1"/>
  <c r="U266" i="1"/>
  <c r="U268" i="1"/>
  <c r="U270" i="1"/>
  <c r="U272" i="1"/>
  <c r="M279" i="1"/>
  <c r="U340" i="1"/>
  <c r="O340" i="1"/>
  <c r="O409" i="1"/>
  <c r="N429" i="1"/>
  <c r="P428" i="1" s="1"/>
  <c r="M428" i="1"/>
  <c r="M441" i="1"/>
  <c r="N442" i="1"/>
  <c r="O442" i="1" s="1"/>
  <c r="U498" i="1"/>
  <c r="O498" i="1"/>
  <c r="U508" i="1"/>
  <c r="O508" i="1"/>
  <c r="U511" i="1"/>
  <c r="O511" i="1"/>
  <c r="U514" i="1"/>
  <c r="O514" i="1"/>
  <c r="U523" i="1"/>
  <c r="O523" i="1"/>
  <c r="U526" i="1"/>
  <c r="O526" i="1"/>
  <c r="U536" i="1"/>
  <c r="O536" i="1"/>
  <c r="U539" i="1"/>
  <c r="O539" i="1"/>
  <c r="U542" i="1"/>
  <c r="O542" i="1"/>
  <c r="U552" i="1"/>
  <c r="O552" i="1"/>
  <c r="U555" i="1"/>
  <c r="O555" i="1"/>
  <c r="U558" i="1"/>
  <c r="O558" i="1"/>
  <c r="Q104" i="1"/>
  <c r="U331" i="1"/>
  <c r="O331" i="1"/>
  <c r="M356" i="1"/>
  <c r="M355" i="1" s="1"/>
  <c r="N357" i="1"/>
  <c r="O454" i="1"/>
  <c r="U454" i="1"/>
  <c r="O458" i="1"/>
  <c r="U458" i="1"/>
  <c r="O462" i="1"/>
  <c r="U462" i="1"/>
  <c r="O466" i="1"/>
  <c r="U466" i="1"/>
  <c r="O33" i="1"/>
  <c r="U112" i="1"/>
  <c r="U114" i="1"/>
  <c r="O166" i="1"/>
  <c r="M175" i="1"/>
  <c r="O227" i="1"/>
  <c r="O234" i="1"/>
  <c r="O238" i="1"/>
  <c r="O242" i="1"/>
  <c r="M299" i="1"/>
  <c r="U305" i="1"/>
  <c r="U309" i="1"/>
  <c r="U313" i="1"/>
  <c r="U317" i="1"/>
  <c r="U321" i="1"/>
  <c r="O403" i="1"/>
  <c r="U403" i="1"/>
  <c r="U452" i="1"/>
  <c r="U456" i="1"/>
  <c r="U460" i="1"/>
  <c r="U464" i="1"/>
  <c r="U330" i="1"/>
  <c r="P324" i="1"/>
  <c r="O333" i="1"/>
  <c r="Q355" i="1"/>
  <c r="U453" i="1"/>
  <c r="U457" i="1"/>
  <c r="U461" i="1"/>
  <c r="U465" i="1"/>
  <c r="U469" i="1"/>
  <c r="U499" i="1"/>
  <c r="O499" i="1"/>
  <c r="U512" i="1"/>
  <c r="O512" i="1"/>
  <c r="U515" i="1"/>
  <c r="O515" i="1"/>
  <c r="U518" i="1"/>
  <c r="O518" i="1"/>
  <c r="U524" i="1"/>
  <c r="O524" i="1"/>
  <c r="U527" i="1"/>
  <c r="O527" i="1"/>
  <c r="U530" i="1"/>
  <c r="O530" i="1"/>
  <c r="U540" i="1"/>
  <c r="O540" i="1"/>
  <c r="U543" i="1"/>
  <c r="O543" i="1"/>
  <c r="U546" i="1"/>
  <c r="O546" i="1"/>
  <c r="U556" i="1"/>
  <c r="O556" i="1"/>
  <c r="U559" i="1"/>
  <c r="O559" i="1"/>
  <c r="U562" i="1"/>
  <c r="O562" i="1"/>
  <c r="P495" i="1"/>
  <c r="N495" i="1"/>
  <c r="U496" i="1"/>
  <c r="U495" i="1" s="1"/>
  <c r="O496" i="1"/>
  <c r="U500" i="1"/>
  <c r="O500" i="1"/>
  <c r="P502" i="1"/>
  <c r="P501" i="1" s="1"/>
  <c r="O503" i="1"/>
  <c r="N502" i="1"/>
  <c r="U506" i="1"/>
  <c r="O506" i="1"/>
  <c r="U516" i="1"/>
  <c r="O516" i="1"/>
  <c r="U528" i="1"/>
  <c r="O528" i="1"/>
  <c r="U531" i="1"/>
  <c r="O531" i="1"/>
  <c r="U534" i="1"/>
  <c r="O534" i="1"/>
  <c r="U544" i="1"/>
  <c r="O544" i="1"/>
  <c r="U547" i="1"/>
  <c r="O547" i="1"/>
  <c r="U550" i="1"/>
  <c r="O550" i="1"/>
  <c r="U560" i="1"/>
  <c r="O560" i="1"/>
  <c r="U563" i="1"/>
  <c r="O563" i="1"/>
  <c r="O329" i="1"/>
  <c r="O337" i="1"/>
  <c r="U410" i="1"/>
  <c r="M411" i="1"/>
  <c r="U479" i="1"/>
  <c r="O505" i="1"/>
  <c r="O509" i="1"/>
  <c r="O513" i="1"/>
  <c r="O517" i="1"/>
  <c r="O525" i="1"/>
  <c r="O529" i="1"/>
  <c r="O533" i="1"/>
  <c r="O537" i="1"/>
  <c r="O541" i="1"/>
  <c r="O545" i="1"/>
  <c r="O549" i="1"/>
  <c r="O553" i="1"/>
  <c r="O557" i="1"/>
  <c r="O561" i="1"/>
  <c r="M502" i="1"/>
  <c r="M501" i="1" s="1"/>
  <c r="N566" i="1"/>
  <c r="O566" i="1" s="1"/>
  <c r="M521" i="1"/>
  <c r="M520" i="1" s="1"/>
  <c r="M519" i="1" s="1"/>
  <c r="N574" i="1"/>
  <c r="U574" i="1" s="1"/>
  <c r="U573" i="1" s="1"/>
  <c r="N28" i="1"/>
  <c r="O28" i="1" s="1"/>
  <c r="U29" i="1"/>
  <c r="U28" i="1" s="1"/>
  <c r="R29" i="1"/>
  <c r="U42" i="1"/>
  <c r="R42" i="1"/>
  <c r="O42" i="1"/>
  <c r="U81" i="1"/>
  <c r="O81" i="1"/>
  <c r="O117" i="1"/>
  <c r="U133" i="1"/>
  <c r="O133" i="1"/>
  <c r="U139" i="1"/>
  <c r="O139" i="1"/>
  <c r="P148" i="1"/>
  <c r="U151" i="1"/>
  <c r="O151" i="1"/>
  <c r="U153" i="1"/>
  <c r="O153" i="1"/>
  <c r="U159" i="1"/>
  <c r="O159" i="1"/>
  <c r="O171" i="1"/>
  <c r="U171" i="1"/>
  <c r="M22" i="1"/>
  <c r="U27" i="1"/>
  <c r="R27" i="1"/>
  <c r="O29" i="1"/>
  <c r="M41" i="1"/>
  <c r="M31" i="1" s="1"/>
  <c r="N43" i="1"/>
  <c r="N41" i="1" s="1"/>
  <c r="O41" i="1" s="1"/>
  <c r="U45" i="1"/>
  <c r="R45" i="1"/>
  <c r="R47" i="1"/>
  <c r="O47" i="1"/>
  <c r="U49" i="1"/>
  <c r="R49" i="1"/>
  <c r="U62" i="1"/>
  <c r="U64" i="1"/>
  <c r="O64" i="1"/>
  <c r="O66" i="1"/>
  <c r="N65" i="1"/>
  <c r="Q65" i="1"/>
  <c r="U85" i="1"/>
  <c r="U87" i="1"/>
  <c r="U89" i="1"/>
  <c r="U91" i="1"/>
  <c r="U93" i="1"/>
  <c r="U95" i="1"/>
  <c r="U97" i="1"/>
  <c r="U99" i="1"/>
  <c r="U106" i="1"/>
  <c r="U108" i="1"/>
  <c r="O108" i="1"/>
  <c r="N120" i="1"/>
  <c r="M119" i="1"/>
  <c r="N124" i="1"/>
  <c r="M123" i="1"/>
  <c r="U147" i="1"/>
  <c r="N156" i="1"/>
  <c r="M155" i="1"/>
  <c r="U160" i="1"/>
  <c r="O160" i="1"/>
  <c r="U167" i="1"/>
  <c r="N163" i="1"/>
  <c r="O167" i="1"/>
  <c r="O189" i="1"/>
  <c r="U189" i="1"/>
  <c r="O193" i="1"/>
  <c r="U193" i="1"/>
  <c r="O197" i="1"/>
  <c r="U197" i="1"/>
  <c r="O201" i="1"/>
  <c r="U201" i="1"/>
  <c r="R25" i="1"/>
  <c r="O25" i="1"/>
  <c r="N24" i="1"/>
  <c r="O24" i="1" s="1"/>
  <c r="U36" i="1"/>
  <c r="U34" i="1" s="1"/>
  <c r="N34" i="1"/>
  <c r="R36" i="1"/>
  <c r="O36" i="1"/>
  <c r="U46" i="1"/>
  <c r="R46" i="1"/>
  <c r="O46" i="1"/>
  <c r="U77" i="1"/>
  <c r="O77" i="1"/>
  <c r="U137" i="1"/>
  <c r="O137" i="1"/>
  <c r="U143" i="1"/>
  <c r="O143" i="1"/>
  <c r="U40" i="1"/>
  <c r="U39" i="1" s="1"/>
  <c r="R40" i="1"/>
  <c r="O40" i="1"/>
  <c r="U76" i="1"/>
  <c r="O76" i="1"/>
  <c r="N75" i="1"/>
  <c r="U78" i="1"/>
  <c r="O78" i="1"/>
  <c r="U80" i="1"/>
  <c r="O80" i="1"/>
  <c r="Q116" i="1"/>
  <c r="F118" i="1"/>
  <c r="F59" i="1" s="1"/>
  <c r="F58" i="1" s="1"/>
  <c r="U125" i="1"/>
  <c r="O125" i="1"/>
  <c r="P131" i="1"/>
  <c r="N131" i="1"/>
  <c r="U134" i="1"/>
  <c r="O134" i="1"/>
  <c r="U136" i="1"/>
  <c r="O136" i="1"/>
  <c r="U138" i="1"/>
  <c r="O138" i="1"/>
  <c r="U140" i="1"/>
  <c r="O140" i="1"/>
  <c r="U142" i="1"/>
  <c r="O142" i="1"/>
  <c r="U144" i="1"/>
  <c r="O144" i="1"/>
  <c r="O146" i="1"/>
  <c r="N145" i="1"/>
  <c r="P145" i="1"/>
  <c r="U150" i="1"/>
  <c r="O150" i="1"/>
  <c r="U152" i="1"/>
  <c r="O152" i="1"/>
  <c r="L154" i="1"/>
  <c r="L59" i="1" s="1"/>
  <c r="L58" i="1" s="1"/>
  <c r="U157" i="1"/>
  <c r="O157" i="1"/>
  <c r="U161" i="1"/>
  <c r="O161" i="1"/>
  <c r="O169" i="1"/>
  <c r="N168" i="1"/>
  <c r="Q168" i="1"/>
  <c r="U169" i="1"/>
  <c r="O173" i="1"/>
  <c r="U173" i="1"/>
  <c r="U79" i="1"/>
  <c r="O79" i="1"/>
  <c r="O83" i="1"/>
  <c r="N82" i="1"/>
  <c r="Q82" i="1"/>
  <c r="U135" i="1"/>
  <c r="O135" i="1"/>
  <c r="U141" i="1"/>
  <c r="O141" i="1"/>
  <c r="R23" i="1"/>
  <c r="O23" i="1"/>
  <c r="N22" i="1"/>
  <c r="U23" i="1"/>
  <c r="U22" i="1" s="1"/>
  <c r="M24" i="1"/>
  <c r="I31" i="1"/>
  <c r="I20" i="1" s="1"/>
  <c r="O44" i="1"/>
  <c r="U44" i="1"/>
  <c r="O48" i="1"/>
  <c r="U48" i="1"/>
  <c r="O55" i="1"/>
  <c r="U63" i="1"/>
  <c r="O63" i="1"/>
  <c r="I60" i="1"/>
  <c r="I59" i="1" s="1"/>
  <c r="U84" i="1"/>
  <c r="U86" i="1"/>
  <c r="U88" i="1"/>
  <c r="U90" i="1"/>
  <c r="U92" i="1"/>
  <c r="U94" i="1"/>
  <c r="U96" i="1"/>
  <c r="U98" i="1"/>
  <c r="U100" i="1"/>
  <c r="U105" i="1"/>
  <c r="O105" i="1"/>
  <c r="N104" i="1"/>
  <c r="U107" i="1"/>
  <c r="O107" i="1"/>
  <c r="U109" i="1"/>
  <c r="O109" i="1"/>
  <c r="O111" i="1"/>
  <c r="N110" i="1"/>
  <c r="Q110" i="1"/>
  <c r="O122" i="1"/>
  <c r="U126" i="1"/>
  <c r="O126" i="1"/>
  <c r="Q127" i="1"/>
  <c r="Q118" i="1" s="1"/>
  <c r="U128" i="1"/>
  <c r="U127" i="1" s="1"/>
  <c r="U146" i="1"/>
  <c r="U145" i="1" s="1"/>
  <c r="U158" i="1"/>
  <c r="O158" i="1"/>
  <c r="Q163" i="1"/>
  <c r="O187" i="1"/>
  <c r="U187" i="1"/>
  <c r="O191" i="1"/>
  <c r="U191" i="1"/>
  <c r="O195" i="1"/>
  <c r="U195" i="1"/>
  <c r="O199" i="1"/>
  <c r="U199" i="1"/>
  <c r="O217" i="1"/>
  <c r="N216" i="1"/>
  <c r="P216" i="1"/>
  <c r="U228" i="1"/>
  <c r="U222" i="1" s="1"/>
  <c r="R228" i="1"/>
  <c r="O228" i="1"/>
  <c r="R236" i="1"/>
  <c r="O236" i="1"/>
  <c r="O241" i="1"/>
  <c r="U241" i="1"/>
  <c r="R244" i="1"/>
  <c r="O244" i="1"/>
  <c r="U246" i="1"/>
  <c r="P245" i="1"/>
  <c r="R246" i="1"/>
  <c r="O246" i="1"/>
  <c r="N245" i="1"/>
  <c r="U353" i="1"/>
  <c r="O353" i="1"/>
  <c r="U26" i="1"/>
  <c r="P33" i="1"/>
  <c r="R35" i="1"/>
  <c r="R50" i="1"/>
  <c r="R51" i="1"/>
  <c r="R52" i="1"/>
  <c r="R56" i="1"/>
  <c r="U177" i="1"/>
  <c r="O177" i="1"/>
  <c r="U183" i="1"/>
  <c r="O183" i="1"/>
  <c r="U205" i="1"/>
  <c r="O205" i="1"/>
  <c r="O207" i="1"/>
  <c r="N206" i="1"/>
  <c r="U212" i="1"/>
  <c r="R212" i="1"/>
  <c r="N214" i="1"/>
  <c r="U217" i="1"/>
  <c r="U219" i="1"/>
  <c r="O226" i="1"/>
  <c r="U226" i="1"/>
  <c r="R229" i="1"/>
  <c r="O229" i="1"/>
  <c r="U231" i="1"/>
  <c r="P230" i="1"/>
  <c r="R231" i="1"/>
  <c r="O231" i="1"/>
  <c r="N230" i="1"/>
  <c r="U236" i="1"/>
  <c r="U239" i="1"/>
  <c r="R239" i="1"/>
  <c r="O239" i="1"/>
  <c r="R241" i="1"/>
  <c r="U244" i="1"/>
  <c r="R247" i="1"/>
  <c r="O247" i="1"/>
  <c r="O254" i="1"/>
  <c r="U254" i="1"/>
  <c r="U283" i="1"/>
  <c r="U285" i="1"/>
  <c r="U287" i="1"/>
  <c r="U289" i="1"/>
  <c r="U291" i="1"/>
  <c r="U293" i="1"/>
  <c r="U295" i="1"/>
  <c r="U297" i="1"/>
  <c r="O299" i="1"/>
  <c r="N339" i="1"/>
  <c r="M338" i="1"/>
  <c r="U396" i="1"/>
  <c r="O396" i="1"/>
  <c r="U442" i="1"/>
  <c r="U444" i="1"/>
  <c r="O444" i="1"/>
  <c r="U446" i="1"/>
  <c r="O446" i="1"/>
  <c r="U448" i="1"/>
  <c r="O448" i="1"/>
  <c r="U450" i="1"/>
  <c r="O450" i="1"/>
  <c r="U215" i="1"/>
  <c r="U214" i="1" s="1"/>
  <c r="P214" i="1"/>
  <c r="R215" i="1"/>
  <c r="U341" i="1"/>
  <c r="O341" i="1"/>
  <c r="U349" i="1"/>
  <c r="O349" i="1"/>
  <c r="M402" i="1"/>
  <c r="N406" i="1"/>
  <c r="P402" i="1" s="1"/>
  <c r="P401" i="1" s="1"/>
  <c r="P375" i="1" s="1"/>
  <c r="O186" i="1"/>
  <c r="N185" i="1"/>
  <c r="Q185" i="1"/>
  <c r="I208" i="1"/>
  <c r="U224" i="1"/>
  <c r="R224" i="1"/>
  <c r="O224" i="1"/>
  <c r="M230" i="1"/>
  <c r="R232" i="1"/>
  <c r="O232" i="1"/>
  <c r="O237" i="1"/>
  <c r="U237" i="1"/>
  <c r="R240" i="1"/>
  <c r="O240" i="1"/>
  <c r="N250" i="1"/>
  <c r="M249" i="1"/>
  <c r="U252" i="1"/>
  <c r="P251" i="1"/>
  <c r="R252" i="1"/>
  <c r="O252" i="1"/>
  <c r="N251" i="1"/>
  <c r="U280" i="1"/>
  <c r="U279" i="1" s="1"/>
  <c r="O280" i="1"/>
  <c r="N279" i="1"/>
  <c r="O282" i="1"/>
  <c r="N281" i="1"/>
  <c r="N323" i="1"/>
  <c r="M322" i="1"/>
  <c r="U213" i="1"/>
  <c r="R213" i="1"/>
  <c r="O213" i="1"/>
  <c r="O233" i="1"/>
  <c r="U233" i="1"/>
  <c r="U345" i="1"/>
  <c r="O345" i="1"/>
  <c r="U163" i="1"/>
  <c r="O165" i="1"/>
  <c r="U170" i="1"/>
  <c r="U172" i="1"/>
  <c r="U174" i="1"/>
  <c r="U176" i="1"/>
  <c r="O176" i="1"/>
  <c r="N175" i="1"/>
  <c r="U178" i="1"/>
  <c r="O178" i="1"/>
  <c r="O180" i="1"/>
  <c r="N179" i="1"/>
  <c r="P181" i="1"/>
  <c r="P154" i="1" s="1"/>
  <c r="U182" i="1"/>
  <c r="O182" i="1"/>
  <c r="N181" i="1"/>
  <c r="U184" i="1"/>
  <c r="O184" i="1"/>
  <c r="U186" i="1"/>
  <c r="U188" i="1"/>
  <c r="U190" i="1"/>
  <c r="U192" i="1"/>
  <c r="U194" i="1"/>
  <c r="U196" i="1"/>
  <c r="U198" i="1"/>
  <c r="U200" i="1"/>
  <c r="U202" i="1"/>
  <c r="U204" i="1"/>
  <c r="U203" i="1" s="1"/>
  <c r="O204" i="1"/>
  <c r="N203" i="1"/>
  <c r="O211" i="1"/>
  <c r="N210" i="1"/>
  <c r="U211" i="1"/>
  <c r="P210" i="1"/>
  <c r="U218" i="1"/>
  <c r="U220" i="1"/>
  <c r="M222" i="1"/>
  <c r="N225" i="1"/>
  <c r="U232" i="1"/>
  <c r="U235" i="1"/>
  <c r="R235" i="1"/>
  <c r="O235" i="1"/>
  <c r="R237" i="1"/>
  <c r="U240" i="1"/>
  <c r="U243" i="1"/>
  <c r="R243" i="1"/>
  <c r="O243" i="1"/>
  <c r="O248" i="1"/>
  <c r="U248" i="1"/>
  <c r="R253" i="1"/>
  <c r="O253" i="1"/>
  <c r="U255" i="1"/>
  <c r="R255" i="1"/>
  <c r="O257" i="1"/>
  <c r="N256" i="1"/>
  <c r="P256" i="1"/>
  <c r="R274" i="1"/>
  <c r="R277" i="1"/>
  <c r="U282" i="1"/>
  <c r="U284" i="1"/>
  <c r="U286" i="1"/>
  <c r="U288" i="1"/>
  <c r="U290" i="1"/>
  <c r="U292" i="1"/>
  <c r="U294" i="1"/>
  <c r="U296" i="1"/>
  <c r="U400" i="1"/>
  <c r="O400" i="1"/>
  <c r="U342" i="1"/>
  <c r="O342" i="1"/>
  <c r="U346" i="1"/>
  <c r="O346" i="1"/>
  <c r="U350" i="1"/>
  <c r="O350" i="1"/>
  <c r="U354" i="1"/>
  <c r="O354" i="1"/>
  <c r="U360" i="1"/>
  <c r="O360" i="1"/>
  <c r="U362" i="1"/>
  <c r="O362" i="1"/>
  <c r="U364" i="1"/>
  <c r="O364" i="1"/>
  <c r="U366" i="1"/>
  <c r="O366" i="1"/>
  <c r="U368" i="1"/>
  <c r="O368" i="1"/>
  <c r="U370" i="1"/>
  <c r="O370" i="1"/>
  <c r="U372" i="1"/>
  <c r="O372" i="1"/>
  <c r="U374" i="1"/>
  <c r="O374" i="1"/>
  <c r="U378" i="1"/>
  <c r="O378" i="1"/>
  <c r="N377" i="1"/>
  <c r="U380" i="1"/>
  <c r="O380" i="1"/>
  <c r="U382" i="1"/>
  <c r="O382" i="1"/>
  <c r="U384" i="1"/>
  <c r="O384" i="1"/>
  <c r="U386" i="1"/>
  <c r="O386" i="1"/>
  <c r="U388" i="1"/>
  <c r="O388" i="1"/>
  <c r="U390" i="1"/>
  <c r="O390" i="1"/>
  <c r="U392" i="1"/>
  <c r="O392" i="1"/>
  <c r="O432" i="1"/>
  <c r="U432" i="1"/>
  <c r="O436" i="1"/>
  <c r="U436" i="1"/>
  <c r="O440" i="1"/>
  <c r="U440" i="1"/>
  <c r="M168" i="1"/>
  <c r="M179" i="1"/>
  <c r="M185" i="1"/>
  <c r="M206" i="1"/>
  <c r="M210" i="1"/>
  <c r="M216" i="1"/>
  <c r="P222" i="1"/>
  <c r="M256" i="1"/>
  <c r="O276" i="1"/>
  <c r="M281" i="1"/>
  <c r="M324" i="1"/>
  <c r="O326" i="1"/>
  <c r="O328" i="1"/>
  <c r="O330" i="1"/>
  <c r="O332" i="1"/>
  <c r="O334" i="1"/>
  <c r="O336" i="1"/>
  <c r="U343" i="1"/>
  <c r="O343" i="1"/>
  <c r="U347" i="1"/>
  <c r="O347" i="1"/>
  <c r="U351" i="1"/>
  <c r="O351" i="1"/>
  <c r="F375" i="1"/>
  <c r="Q375" i="1"/>
  <c r="U408" i="1"/>
  <c r="U407" i="1" s="1"/>
  <c r="N407" i="1"/>
  <c r="O408" i="1"/>
  <c r="U413" i="1"/>
  <c r="O413" i="1"/>
  <c r="O477" i="1"/>
  <c r="U477" i="1"/>
  <c r="U493" i="1"/>
  <c r="O493" i="1"/>
  <c r="O502" i="1"/>
  <c r="N501" i="1"/>
  <c r="O501" i="1" s="1"/>
  <c r="N324" i="1"/>
  <c r="U344" i="1"/>
  <c r="O344" i="1"/>
  <c r="U348" i="1"/>
  <c r="O348" i="1"/>
  <c r="U352" i="1"/>
  <c r="O352" i="1"/>
  <c r="U359" i="1"/>
  <c r="O359" i="1"/>
  <c r="U361" i="1"/>
  <c r="O361" i="1"/>
  <c r="U363" i="1"/>
  <c r="O363" i="1"/>
  <c r="U365" i="1"/>
  <c r="O365" i="1"/>
  <c r="U367" i="1"/>
  <c r="O367" i="1"/>
  <c r="U369" i="1"/>
  <c r="O369" i="1"/>
  <c r="U371" i="1"/>
  <c r="O371" i="1"/>
  <c r="U373" i="1"/>
  <c r="O373" i="1"/>
  <c r="U379" i="1"/>
  <c r="O379" i="1"/>
  <c r="U381" i="1"/>
  <c r="O381" i="1"/>
  <c r="U383" i="1"/>
  <c r="O383" i="1"/>
  <c r="U385" i="1"/>
  <c r="O385" i="1"/>
  <c r="U387" i="1"/>
  <c r="O387" i="1"/>
  <c r="U389" i="1"/>
  <c r="O389" i="1"/>
  <c r="U391" i="1"/>
  <c r="O391" i="1"/>
  <c r="N395" i="1"/>
  <c r="M394" i="1"/>
  <c r="M393" i="1" s="1"/>
  <c r="N399" i="1"/>
  <c r="M398" i="1"/>
  <c r="M397" i="1" s="1"/>
  <c r="U421" i="1"/>
  <c r="O421" i="1"/>
  <c r="U425" i="1"/>
  <c r="O425" i="1"/>
  <c r="O430" i="1"/>
  <c r="U430" i="1"/>
  <c r="O434" i="1"/>
  <c r="U434" i="1"/>
  <c r="O438" i="1"/>
  <c r="U438" i="1"/>
  <c r="O475" i="1"/>
  <c r="U475" i="1"/>
  <c r="U414" i="1"/>
  <c r="O414" i="1"/>
  <c r="U422" i="1"/>
  <c r="O422" i="1"/>
  <c r="U426" i="1"/>
  <c r="O426" i="1"/>
  <c r="M451" i="1"/>
  <c r="N473" i="1"/>
  <c r="N451" i="1" s="1"/>
  <c r="O482" i="1"/>
  <c r="U482" i="1"/>
  <c r="U490" i="1"/>
  <c r="O490" i="1"/>
  <c r="U415" i="1"/>
  <c r="O415" i="1"/>
  <c r="N419" i="1"/>
  <c r="M418" i="1"/>
  <c r="M417" i="1" s="1"/>
  <c r="U423" i="1"/>
  <c r="O423" i="1"/>
  <c r="O429" i="1"/>
  <c r="N428" i="1"/>
  <c r="U443" i="1"/>
  <c r="O443" i="1"/>
  <c r="U445" i="1"/>
  <c r="O445" i="1"/>
  <c r="U447" i="1"/>
  <c r="O447" i="1"/>
  <c r="U449" i="1"/>
  <c r="O449" i="1"/>
  <c r="I427" i="1"/>
  <c r="I416" i="1" s="1"/>
  <c r="O478" i="1"/>
  <c r="U478" i="1"/>
  <c r="U488" i="1"/>
  <c r="O488" i="1"/>
  <c r="U491" i="1"/>
  <c r="O491" i="1"/>
  <c r="O405" i="1"/>
  <c r="U412" i="1"/>
  <c r="O412" i="1"/>
  <c r="N411" i="1"/>
  <c r="U420" i="1"/>
  <c r="O420" i="1"/>
  <c r="U424" i="1"/>
  <c r="O424" i="1"/>
  <c r="U429" i="1"/>
  <c r="U431" i="1"/>
  <c r="U433" i="1"/>
  <c r="U435" i="1"/>
  <c r="U437" i="1"/>
  <c r="U439" i="1"/>
  <c r="O474" i="1"/>
  <c r="U474" i="1"/>
  <c r="O481" i="1"/>
  <c r="U481" i="1"/>
  <c r="U483" i="1"/>
  <c r="M489" i="1"/>
  <c r="N492" i="1"/>
  <c r="U494" i="1"/>
  <c r="O494" i="1"/>
  <c r="N486" i="1"/>
  <c r="M485" i="1"/>
  <c r="O487" i="1"/>
  <c r="U572" i="1"/>
  <c r="U571" i="1" s="1"/>
  <c r="U570" i="1" s="1"/>
  <c r="N571" i="1"/>
  <c r="N576" i="1" s="1"/>
  <c r="M407" i="1"/>
  <c r="U472" i="1"/>
  <c r="U476" i="1"/>
  <c r="U480" i="1"/>
  <c r="L484" i="1"/>
  <c r="L416" i="1" s="1"/>
  <c r="Q519" i="1"/>
  <c r="U503" i="1"/>
  <c r="U522" i="1"/>
  <c r="R495" i="1" l="1"/>
  <c r="U61" i="1"/>
  <c r="Q154" i="1"/>
  <c r="R121" i="1"/>
  <c r="N148" i="1"/>
  <c r="O149" i="1"/>
  <c r="U110" i="1"/>
  <c r="P441" i="1"/>
  <c r="U24" i="1"/>
  <c r="O38" i="1"/>
  <c r="R521" i="1"/>
  <c r="R520" i="1" s="1"/>
  <c r="M427" i="1"/>
  <c r="M401" i="1"/>
  <c r="N441" i="1"/>
  <c r="N427" i="1" s="1"/>
  <c r="Q38" i="1"/>
  <c r="U324" i="1"/>
  <c r="U256" i="1"/>
  <c r="M60" i="1"/>
  <c r="U566" i="1"/>
  <c r="U565" i="1" s="1"/>
  <c r="U564" i="1" s="1"/>
  <c r="U38" i="1"/>
  <c r="U37" i="1" s="1"/>
  <c r="P130" i="1"/>
  <c r="P59" i="1" s="1"/>
  <c r="Q208" i="1"/>
  <c r="N520" i="1"/>
  <c r="O357" i="1"/>
  <c r="U357" i="1"/>
  <c r="U356" i="1" s="1"/>
  <c r="U299" i="1"/>
  <c r="N402" i="1"/>
  <c r="P358" i="1"/>
  <c r="R502" i="1"/>
  <c r="R501" i="1" s="1"/>
  <c r="M273" i="1"/>
  <c r="U281" i="1"/>
  <c r="O132" i="1"/>
  <c r="N61" i="1"/>
  <c r="O61" i="1" s="1"/>
  <c r="M21" i="1"/>
  <c r="M20" i="1" s="1"/>
  <c r="U65" i="1"/>
  <c r="P565" i="1"/>
  <c r="P564" i="1" s="1"/>
  <c r="P519" i="1" s="1"/>
  <c r="Q60" i="1"/>
  <c r="U117" i="1"/>
  <c r="U116" i="1" s="1"/>
  <c r="U521" i="1"/>
  <c r="U520" i="1" s="1"/>
  <c r="N565" i="1"/>
  <c r="R565" i="1" s="1"/>
  <c r="R564" i="1" s="1"/>
  <c r="P356" i="1"/>
  <c r="U502" i="1"/>
  <c r="U501" i="1" s="1"/>
  <c r="N356" i="1"/>
  <c r="P209" i="1"/>
  <c r="U175" i="1"/>
  <c r="U82" i="1"/>
  <c r="O62" i="1"/>
  <c r="O495" i="1"/>
  <c r="Q59" i="1"/>
  <c r="U492" i="1"/>
  <c r="U489" i="1" s="1"/>
  <c r="O492" i="1"/>
  <c r="P489" i="1"/>
  <c r="O441" i="1"/>
  <c r="R441" i="1"/>
  <c r="U339" i="1"/>
  <c r="U338" i="1" s="1"/>
  <c r="O339" i="1"/>
  <c r="P338" i="1"/>
  <c r="P298" i="1" s="1"/>
  <c r="N338" i="1"/>
  <c r="O214" i="1"/>
  <c r="R214" i="1"/>
  <c r="R82" i="1"/>
  <c r="O82" i="1"/>
  <c r="U131" i="1"/>
  <c r="U120" i="1"/>
  <c r="U119" i="1" s="1"/>
  <c r="O120" i="1"/>
  <c r="N119" i="1"/>
  <c r="O451" i="1"/>
  <c r="O565" i="1"/>
  <c r="N564" i="1"/>
  <c r="O564" i="1" s="1"/>
  <c r="O411" i="1"/>
  <c r="R411" i="1"/>
  <c r="R402" i="1"/>
  <c r="N401" i="1"/>
  <c r="O401" i="1" s="1"/>
  <c r="O402" i="1"/>
  <c r="N489" i="1"/>
  <c r="O473" i="1"/>
  <c r="U473" i="1"/>
  <c r="U451" i="1" s="1"/>
  <c r="P451" i="1"/>
  <c r="R451" i="1" s="1"/>
  <c r="O358" i="1"/>
  <c r="R358" i="1"/>
  <c r="M209" i="1"/>
  <c r="U377" i="1"/>
  <c r="U376" i="1" s="1"/>
  <c r="R225" i="1"/>
  <c r="O225" i="1"/>
  <c r="N222" i="1"/>
  <c r="U225" i="1"/>
  <c r="O203" i="1"/>
  <c r="R203" i="1"/>
  <c r="U181" i="1"/>
  <c r="R281" i="1"/>
  <c r="O281" i="1"/>
  <c r="U273" i="1"/>
  <c r="R185" i="1"/>
  <c r="O185" i="1"/>
  <c r="O230" i="1"/>
  <c r="R230" i="1"/>
  <c r="U230" i="1"/>
  <c r="O245" i="1"/>
  <c r="R245" i="1"/>
  <c r="U245" i="1"/>
  <c r="R110" i="1"/>
  <c r="O110" i="1"/>
  <c r="U104" i="1"/>
  <c r="U75" i="1"/>
  <c r="O163" i="1"/>
  <c r="R163" i="1"/>
  <c r="M154" i="1"/>
  <c r="U124" i="1"/>
  <c r="U123" i="1" s="1"/>
  <c r="O124" i="1"/>
  <c r="N123" i="1"/>
  <c r="R43" i="1"/>
  <c r="O43" i="1"/>
  <c r="U43" i="1"/>
  <c r="U41" i="1" s="1"/>
  <c r="U31" i="1" s="1"/>
  <c r="U395" i="1"/>
  <c r="U394" i="1" s="1"/>
  <c r="U393" i="1" s="1"/>
  <c r="O395" i="1"/>
  <c r="N394" i="1"/>
  <c r="R145" i="1"/>
  <c r="O145" i="1"/>
  <c r="U519" i="1"/>
  <c r="M484" i="1"/>
  <c r="M416" i="1" s="1"/>
  <c r="O356" i="1"/>
  <c r="N355" i="1"/>
  <c r="O355" i="1" s="1"/>
  <c r="U399" i="1"/>
  <c r="U398" i="1" s="1"/>
  <c r="U397" i="1" s="1"/>
  <c r="O399" i="1"/>
  <c r="N398" i="1"/>
  <c r="O407" i="1"/>
  <c r="R407" i="1"/>
  <c r="M221" i="1"/>
  <c r="U210" i="1"/>
  <c r="M298" i="1"/>
  <c r="O251" i="1"/>
  <c r="R251" i="1"/>
  <c r="U251" i="1"/>
  <c r="U441" i="1"/>
  <c r="U168" i="1"/>
  <c r="O131" i="1"/>
  <c r="N130" i="1"/>
  <c r="O130" i="1" s="1"/>
  <c r="R131" i="1"/>
  <c r="R127" i="1"/>
  <c r="U156" i="1"/>
  <c r="U155" i="1" s="1"/>
  <c r="O156" i="1"/>
  <c r="N155" i="1"/>
  <c r="R65" i="1"/>
  <c r="O65" i="1"/>
  <c r="N60" i="1"/>
  <c r="R61" i="1"/>
  <c r="O148" i="1"/>
  <c r="R148" i="1"/>
  <c r="O116" i="1"/>
  <c r="R116" i="1"/>
  <c r="O520" i="1"/>
  <c r="U428" i="1"/>
  <c r="U419" i="1"/>
  <c r="U418" i="1" s="1"/>
  <c r="U417" i="1" s="1"/>
  <c r="O419" i="1"/>
  <c r="N418" i="1"/>
  <c r="P418" i="1"/>
  <c r="P417" i="1" s="1"/>
  <c r="R256" i="1"/>
  <c r="O256" i="1"/>
  <c r="U185" i="1"/>
  <c r="R250" i="1"/>
  <c r="O250" i="1"/>
  <c r="N249" i="1"/>
  <c r="U250" i="1"/>
  <c r="U249" i="1" s="1"/>
  <c r="P249" i="1"/>
  <c r="P221" i="1" s="1"/>
  <c r="R216" i="1"/>
  <c r="O216" i="1"/>
  <c r="O22" i="1"/>
  <c r="N21" i="1"/>
  <c r="R168" i="1"/>
  <c r="O168" i="1"/>
  <c r="U148" i="1"/>
  <c r="O486" i="1"/>
  <c r="P485" i="1"/>
  <c r="P484" i="1" s="1"/>
  <c r="U486" i="1"/>
  <c r="U485" i="1" s="1"/>
  <c r="N485" i="1"/>
  <c r="U411" i="1"/>
  <c r="R428" i="1"/>
  <c r="O428" i="1"/>
  <c r="M375" i="1"/>
  <c r="U358" i="1"/>
  <c r="U355" i="1" s="1"/>
  <c r="O324" i="1"/>
  <c r="R324" i="1"/>
  <c r="O377" i="1"/>
  <c r="N376" i="1"/>
  <c r="O376" i="1" s="1"/>
  <c r="R377" i="1"/>
  <c r="R376" i="1" s="1"/>
  <c r="R210" i="1"/>
  <c r="N209" i="1"/>
  <c r="O210" i="1"/>
  <c r="O181" i="1"/>
  <c r="R181" i="1"/>
  <c r="R179" i="1"/>
  <c r="O179" i="1"/>
  <c r="O175" i="1"/>
  <c r="R175" i="1"/>
  <c r="U323" i="1"/>
  <c r="U322" i="1" s="1"/>
  <c r="N322" i="1"/>
  <c r="O323" i="1"/>
  <c r="O279" i="1"/>
  <c r="R279" i="1"/>
  <c r="R273" i="1" s="1"/>
  <c r="N273" i="1"/>
  <c r="O273" i="1" s="1"/>
  <c r="U406" i="1"/>
  <c r="U402" i="1" s="1"/>
  <c r="O406" i="1"/>
  <c r="P427" i="1"/>
  <c r="U216" i="1"/>
  <c r="R206" i="1"/>
  <c r="O206" i="1"/>
  <c r="O104" i="1"/>
  <c r="R104" i="1"/>
  <c r="I58" i="1"/>
  <c r="I568" i="1" s="1"/>
  <c r="I569" i="1" s="1"/>
  <c r="U21" i="1"/>
  <c r="O75" i="1"/>
  <c r="R75" i="1"/>
  <c r="O34" i="1"/>
  <c r="N31" i="1"/>
  <c r="O31" i="1" s="1"/>
  <c r="M118" i="1"/>
  <c r="M59" i="1" s="1"/>
  <c r="R356" i="1" l="1"/>
  <c r="R130" i="1"/>
  <c r="U221" i="1"/>
  <c r="Q58" i="1"/>
  <c r="Q568" i="1" s="1"/>
  <c r="R519" i="1"/>
  <c r="R209" i="1"/>
  <c r="P355" i="1"/>
  <c r="R355" i="1"/>
  <c r="U60" i="1"/>
  <c r="U401" i="1"/>
  <c r="U375" i="1" s="1"/>
  <c r="P208" i="1"/>
  <c r="U130" i="1"/>
  <c r="U484" i="1"/>
  <c r="U154" i="1"/>
  <c r="O322" i="1"/>
  <c r="R322" i="1"/>
  <c r="N298" i="1"/>
  <c r="O298" i="1" s="1"/>
  <c r="O485" i="1"/>
  <c r="R485" i="1"/>
  <c r="N484" i="1"/>
  <c r="O484" i="1" s="1"/>
  <c r="O155" i="1"/>
  <c r="N154" i="1"/>
  <c r="O154" i="1" s="1"/>
  <c r="R155" i="1"/>
  <c r="R154" i="1" s="1"/>
  <c r="R401" i="1"/>
  <c r="P416" i="1"/>
  <c r="U298" i="1"/>
  <c r="O209" i="1"/>
  <c r="O418" i="1"/>
  <c r="N417" i="1"/>
  <c r="O417" i="1" s="1"/>
  <c r="R418" i="1"/>
  <c r="R417" i="1" s="1"/>
  <c r="N519" i="1"/>
  <c r="O519" i="1" s="1"/>
  <c r="U427" i="1"/>
  <c r="U416" i="1" s="1"/>
  <c r="O394" i="1"/>
  <c r="N393" i="1"/>
  <c r="R394" i="1"/>
  <c r="R393" i="1" s="1"/>
  <c r="O123" i="1"/>
  <c r="R123" i="1"/>
  <c r="O489" i="1"/>
  <c r="R489" i="1"/>
  <c r="O119" i="1"/>
  <c r="N118" i="1"/>
  <c r="O118" i="1" s="1"/>
  <c r="R119" i="1"/>
  <c r="R118" i="1" s="1"/>
  <c r="O338" i="1"/>
  <c r="R338" i="1"/>
  <c r="O427" i="1"/>
  <c r="O21" i="1"/>
  <c r="N20" i="1"/>
  <c r="O20" i="1" s="1"/>
  <c r="O60" i="1"/>
  <c r="U20" i="1"/>
  <c r="O249" i="1"/>
  <c r="R249" i="1"/>
  <c r="U209" i="1"/>
  <c r="U208" i="1" s="1"/>
  <c r="O398" i="1"/>
  <c r="R398" i="1"/>
  <c r="R397" i="1" s="1"/>
  <c r="N397" i="1"/>
  <c r="O397" i="1" s="1"/>
  <c r="R427" i="1"/>
  <c r="R60" i="1"/>
  <c r="O222" i="1"/>
  <c r="N221" i="1"/>
  <c r="O221" i="1" s="1"/>
  <c r="R222" i="1"/>
  <c r="M208" i="1"/>
  <c r="M58" i="1" s="1"/>
  <c r="U118" i="1"/>
  <c r="N59" i="1" l="1"/>
  <c r="U59" i="1"/>
  <c r="U58" i="1" s="1"/>
  <c r="P58" i="1"/>
  <c r="P568" i="1" s="1"/>
  <c r="R375" i="1"/>
  <c r="N208" i="1"/>
  <c r="O208" i="1" s="1"/>
  <c r="R298" i="1"/>
  <c r="O59" i="1"/>
  <c r="N416" i="1"/>
  <c r="O416" i="1" s="1"/>
  <c r="N375" i="1"/>
  <c r="O375" i="1" s="1"/>
  <c r="O393" i="1"/>
  <c r="R221" i="1"/>
  <c r="R208" i="1" s="1"/>
  <c r="R59" i="1"/>
  <c r="R484" i="1"/>
  <c r="R416" i="1" s="1"/>
  <c r="R58" i="1" l="1"/>
  <c r="R568" i="1" s="1"/>
  <c r="N58" i="1"/>
  <c r="N568" i="1" l="1"/>
  <c r="O58" i="1"/>
  <c r="O568" i="1" l="1"/>
  <c r="N569" i="1"/>
  <c r="F164" i="2" l="1"/>
  <c r="E164" i="2"/>
  <c r="D164" i="2"/>
  <c r="G159" i="2"/>
  <c r="G158" i="2"/>
  <c r="G106" i="2"/>
  <c r="G105" i="2"/>
  <c r="G104" i="2"/>
  <c r="G103" i="2"/>
  <c r="G102" i="2"/>
  <c r="G63" i="2"/>
  <c r="G62" i="2"/>
  <c r="B193" i="6" l="1"/>
  <c r="H190" i="6"/>
  <c r="G257" i="5" l="1"/>
  <c r="I257" i="5" s="1"/>
  <c r="E257" i="5"/>
  <c r="I256" i="5"/>
  <c r="I255" i="5"/>
  <c r="I254" i="5"/>
  <c r="I253" i="5"/>
  <c r="I252" i="5"/>
  <c r="I251" i="5"/>
  <c r="I250" i="5"/>
  <c r="I249" i="5"/>
  <c r="I248" i="5"/>
  <c r="G238" i="5"/>
  <c r="E238" i="5"/>
  <c r="I237" i="5"/>
  <c r="I236" i="5"/>
  <c r="I235" i="5"/>
  <c r="I238" i="5" s="1"/>
  <c r="G232" i="5"/>
  <c r="E232" i="5"/>
  <c r="I231" i="5"/>
  <c r="I230" i="5"/>
  <c r="I232" i="5" s="1"/>
  <c r="G226" i="5"/>
  <c r="E226" i="5"/>
  <c r="I225" i="5"/>
  <c r="I224" i="5"/>
  <c r="I223" i="5"/>
  <c r="G221" i="5"/>
  <c r="E221" i="5"/>
  <c r="I220" i="5"/>
  <c r="I219" i="5"/>
  <c r="I218" i="5"/>
  <c r="I217" i="5"/>
  <c r="I216" i="5"/>
  <c r="I215" i="5"/>
  <c r="I214" i="5"/>
  <c r="G212" i="5"/>
  <c r="E212" i="5"/>
  <c r="I211" i="5"/>
  <c r="I210" i="5"/>
  <c r="I209" i="5"/>
  <c r="I208" i="5"/>
  <c r="G206" i="5"/>
  <c r="E206" i="5"/>
  <c r="I205" i="5"/>
  <c r="I204" i="5"/>
  <c r="I203" i="5"/>
  <c r="I202" i="5"/>
  <c r="I201" i="5"/>
  <c r="I200" i="5"/>
  <c r="I199" i="5"/>
  <c r="G196" i="5"/>
  <c r="E196" i="5"/>
  <c r="I195" i="5"/>
  <c r="I194" i="5"/>
  <c r="I193" i="5"/>
  <c r="I192" i="5"/>
  <c r="I191" i="5"/>
  <c r="G181" i="5"/>
  <c r="E181" i="5"/>
  <c r="I180" i="5"/>
  <c r="I179" i="5"/>
  <c r="I178" i="5"/>
  <c r="I177" i="5"/>
  <c r="I176" i="5"/>
  <c r="I175" i="5"/>
  <c r="I174" i="5"/>
  <c r="I173" i="5"/>
  <c r="I172" i="5"/>
  <c r="G159" i="5"/>
  <c r="E159" i="5"/>
  <c r="I157" i="5"/>
  <c r="I156" i="5"/>
  <c r="I155" i="5"/>
  <c r="I154" i="5"/>
  <c r="G148" i="5"/>
  <c r="E148" i="5"/>
  <c r="I147" i="5"/>
  <c r="I146" i="5"/>
  <c r="I145" i="5"/>
  <c r="G140" i="5"/>
  <c r="E140" i="5"/>
  <c r="I138" i="5"/>
  <c r="I140" i="5" s="1"/>
  <c r="G133" i="5"/>
  <c r="E133" i="5"/>
  <c r="I132" i="5"/>
  <c r="I131" i="5"/>
  <c r="G126" i="5"/>
  <c r="E126" i="5"/>
  <c r="I125" i="5"/>
  <c r="I124" i="5"/>
  <c r="I126" i="5" s="1"/>
  <c r="G119" i="5"/>
  <c r="E119" i="5"/>
  <c r="I118" i="5"/>
  <c r="I117" i="5"/>
  <c r="I116" i="5"/>
  <c r="G111" i="5"/>
  <c r="E111" i="5"/>
  <c r="I110" i="5"/>
  <c r="I109" i="5"/>
  <c r="I108" i="5"/>
  <c r="G99" i="5"/>
  <c r="E99" i="5"/>
  <c r="G83" i="5"/>
  <c r="E83" i="5"/>
  <c r="G75" i="5"/>
  <c r="E75" i="5"/>
  <c r="I74" i="5"/>
  <c r="I73" i="5"/>
  <c r="I72" i="5"/>
  <c r="I71" i="5"/>
  <c r="I70" i="5"/>
  <c r="I69" i="5"/>
  <c r="I68" i="5"/>
  <c r="I67" i="5"/>
  <c r="I66" i="5"/>
  <c r="I65" i="5"/>
  <c r="I64" i="5"/>
  <c r="I63" i="5"/>
  <c r="G58" i="5"/>
  <c r="E58" i="5"/>
  <c r="I57" i="5"/>
  <c r="I56" i="5"/>
  <c r="I55" i="5"/>
  <c r="G50" i="5"/>
  <c r="E50" i="5"/>
  <c r="I49" i="5"/>
  <c r="I48" i="5"/>
  <c r="I47" i="5"/>
  <c r="I46" i="5"/>
  <c r="I45" i="5"/>
  <c r="I44" i="5"/>
  <c r="I43" i="5"/>
  <c r="G38" i="5"/>
  <c r="E38" i="5"/>
  <c r="I37" i="5"/>
  <c r="I35" i="5"/>
  <c r="I34" i="5"/>
  <c r="G43" i="4"/>
  <c r="I133" i="5" l="1"/>
  <c r="I75" i="5"/>
  <c r="I38" i="5"/>
  <c r="I58" i="5"/>
  <c r="I226" i="5"/>
  <c r="I206" i="5"/>
  <c r="I212" i="5"/>
  <c r="I196" i="5"/>
  <c r="I221" i="5"/>
  <c r="I111" i="5"/>
  <c r="I119" i="5"/>
  <c r="I148" i="5"/>
  <c r="I181" i="5"/>
  <c r="I170" i="5"/>
  <c r="I159" i="5"/>
  <c r="D31" i="3"/>
  <c r="H29" i="3"/>
  <c r="H31" i="3" s="1"/>
  <c r="F26" i="3"/>
  <c r="D26" i="3"/>
  <c r="H24" i="3"/>
  <c r="H23" i="3"/>
  <c r="H22" i="3"/>
  <c r="H21" i="3"/>
  <c r="H20" i="3"/>
  <c r="H16" i="3"/>
  <c r="H15" i="3"/>
  <c r="H14" i="3"/>
  <c r="H13" i="3"/>
  <c r="H12" i="3"/>
  <c r="H11" i="3"/>
  <c r="F10" i="3"/>
  <c r="H10" i="3" s="1"/>
  <c r="D10" i="3"/>
  <c r="D17" i="3" s="1"/>
  <c r="H9" i="3"/>
  <c r="C162" i="2"/>
  <c r="G162" i="2" s="1"/>
  <c r="C157" i="2"/>
  <c r="G157" i="2" s="1"/>
  <c r="C156" i="2"/>
  <c r="G156" i="2" s="1"/>
  <c r="C155" i="2"/>
  <c r="G155" i="2" s="1"/>
  <c r="C154" i="2"/>
  <c r="G154" i="2" s="1"/>
  <c r="C153" i="2"/>
  <c r="G153" i="2" s="1"/>
  <c r="C152" i="2"/>
  <c r="G152" i="2" s="1"/>
  <c r="C151" i="2"/>
  <c r="G151" i="2" s="1"/>
  <c r="C150" i="2"/>
  <c r="G150" i="2" s="1"/>
  <c r="C149" i="2"/>
  <c r="G149" i="2" s="1"/>
  <c r="C148" i="2"/>
  <c r="G148" i="2" s="1"/>
  <c r="C147" i="2"/>
  <c r="G147" i="2" s="1"/>
  <c r="C146" i="2"/>
  <c r="G146" i="2" s="1"/>
  <c r="C145" i="2"/>
  <c r="G145" i="2" s="1"/>
  <c r="C144" i="2"/>
  <c r="G144" i="2" s="1"/>
  <c r="C143" i="2"/>
  <c r="G143" i="2" s="1"/>
  <c r="C142" i="2"/>
  <c r="G142" i="2" s="1"/>
  <c r="C141" i="2"/>
  <c r="G141" i="2" s="1"/>
  <c r="C140" i="2"/>
  <c r="G140" i="2" s="1"/>
  <c r="C139" i="2"/>
  <c r="G139" i="2" s="1"/>
  <c r="C138" i="2"/>
  <c r="G138" i="2" s="1"/>
  <c r="C137" i="2"/>
  <c r="G137" i="2" s="1"/>
  <c r="C136" i="2"/>
  <c r="G136" i="2" s="1"/>
  <c r="C135" i="2"/>
  <c r="G135" i="2" s="1"/>
  <c r="C134" i="2"/>
  <c r="G134" i="2" s="1"/>
  <c r="C133" i="2"/>
  <c r="G133" i="2" s="1"/>
  <c r="C132" i="2"/>
  <c r="G132" i="2" s="1"/>
  <c r="C131" i="2"/>
  <c r="G131" i="2" s="1"/>
  <c r="C130" i="2"/>
  <c r="G130" i="2" s="1"/>
  <c r="C129" i="2"/>
  <c r="G129" i="2" s="1"/>
  <c r="C128" i="2"/>
  <c r="G128" i="2" s="1"/>
  <c r="C127" i="2"/>
  <c r="G127" i="2" s="1"/>
  <c r="C126" i="2"/>
  <c r="G126" i="2" s="1"/>
  <c r="C125" i="2"/>
  <c r="G125" i="2" s="1"/>
  <c r="C124" i="2"/>
  <c r="G124" i="2" s="1"/>
  <c r="C123" i="2"/>
  <c r="G123" i="2" s="1"/>
  <c r="C122" i="2"/>
  <c r="G122" i="2" s="1"/>
  <c r="C121" i="2"/>
  <c r="G121" i="2" s="1"/>
  <c r="C120" i="2"/>
  <c r="G120" i="2" s="1"/>
  <c r="C119" i="2"/>
  <c r="G119" i="2" s="1"/>
  <c r="C118" i="2"/>
  <c r="G118" i="2" s="1"/>
  <c r="C117" i="2"/>
  <c r="G117" i="2" s="1"/>
  <c r="C116" i="2"/>
  <c r="G116" i="2" s="1"/>
  <c r="C115" i="2"/>
  <c r="G115" i="2" s="1"/>
  <c r="C114" i="2"/>
  <c r="G114" i="2" s="1"/>
  <c r="C113" i="2"/>
  <c r="G113" i="2" s="1"/>
  <c r="C112" i="2"/>
  <c r="G112" i="2" s="1"/>
  <c r="C111" i="2"/>
  <c r="G111" i="2" s="1"/>
  <c r="C110" i="2"/>
  <c r="G110" i="2" s="1"/>
  <c r="C109" i="2"/>
  <c r="G109" i="2" s="1"/>
  <c r="C101" i="2"/>
  <c r="G101" i="2" s="1"/>
  <c r="C100" i="2"/>
  <c r="G100" i="2" s="1"/>
  <c r="C99" i="2"/>
  <c r="G99" i="2" s="1"/>
  <c r="C98" i="2"/>
  <c r="G98" i="2" s="1"/>
  <c r="C97" i="2"/>
  <c r="G97" i="2" s="1"/>
  <c r="C96" i="2"/>
  <c r="G96" i="2" s="1"/>
  <c r="C95" i="2"/>
  <c r="G95" i="2" s="1"/>
  <c r="C94" i="2"/>
  <c r="G94" i="2" s="1"/>
  <c r="C93" i="2"/>
  <c r="G93" i="2" s="1"/>
  <c r="C92" i="2"/>
  <c r="G92" i="2" s="1"/>
  <c r="C91" i="2"/>
  <c r="G91" i="2" s="1"/>
  <c r="C90" i="2"/>
  <c r="G90" i="2" s="1"/>
  <c r="C89" i="2"/>
  <c r="G89" i="2" s="1"/>
  <c r="C88" i="2"/>
  <c r="G88" i="2" s="1"/>
  <c r="C87" i="2"/>
  <c r="G87" i="2" s="1"/>
  <c r="C86" i="2"/>
  <c r="G86" i="2" s="1"/>
  <c r="C85" i="2"/>
  <c r="G85" i="2" s="1"/>
  <c r="C84" i="2"/>
  <c r="G84" i="2" s="1"/>
  <c r="C83" i="2"/>
  <c r="G83" i="2" s="1"/>
  <c r="C82" i="2"/>
  <c r="G82" i="2" s="1"/>
  <c r="C81" i="2"/>
  <c r="G81" i="2" s="1"/>
  <c r="C80" i="2"/>
  <c r="G80" i="2" s="1"/>
  <c r="C79" i="2"/>
  <c r="G79" i="2" s="1"/>
  <c r="C61" i="2"/>
  <c r="G61" i="2" s="1"/>
  <c r="C60" i="2"/>
  <c r="G60" i="2" s="1"/>
  <c r="C59" i="2"/>
  <c r="G59" i="2" s="1"/>
  <c r="C58" i="2"/>
  <c r="G58" i="2" s="1"/>
  <c r="C57" i="2"/>
  <c r="G57" i="2" s="1"/>
  <c r="C56" i="2"/>
  <c r="G56" i="2" s="1"/>
  <c r="C55" i="2"/>
  <c r="G55" i="2" s="1"/>
  <c r="C54" i="2"/>
  <c r="G54" i="2" s="1"/>
  <c r="C53" i="2"/>
  <c r="G53" i="2" s="1"/>
  <c r="C52" i="2"/>
  <c r="G52" i="2" s="1"/>
  <c r="C51" i="2"/>
  <c r="G51" i="2" s="1"/>
  <c r="C50" i="2"/>
  <c r="G50" i="2" s="1"/>
  <c r="C49" i="2"/>
  <c r="G49" i="2" s="1"/>
  <c r="C48" i="2"/>
  <c r="G48" i="2" s="1"/>
  <c r="C47" i="2"/>
  <c r="G47" i="2" s="1"/>
  <c r="C46" i="2"/>
  <c r="G46" i="2" s="1"/>
  <c r="C45" i="2"/>
  <c r="G45" i="2" s="1"/>
  <c r="C44" i="2"/>
  <c r="G44" i="2" s="1"/>
  <c r="C43" i="2"/>
  <c r="G43" i="2" s="1"/>
  <c r="C42" i="2"/>
  <c r="G42" i="2" s="1"/>
  <c r="C41" i="2"/>
  <c r="G41" i="2" s="1"/>
  <c r="C40" i="2"/>
  <c r="G40" i="2" s="1"/>
  <c r="C39" i="2"/>
  <c r="G39" i="2" s="1"/>
  <c r="C38" i="2"/>
  <c r="G38" i="2" s="1"/>
  <c r="C37" i="2"/>
  <c r="G37" i="2" s="1"/>
  <c r="C36" i="2"/>
  <c r="G36" i="2" s="1"/>
  <c r="C35" i="2"/>
  <c r="G35" i="2" s="1"/>
  <c r="C34" i="2"/>
  <c r="G34" i="2" s="1"/>
  <c r="C33" i="2"/>
  <c r="G33" i="2" s="1"/>
  <c r="C32" i="2"/>
  <c r="G32" i="2" s="1"/>
  <c r="C31" i="2"/>
  <c r="G31" i="2" s="1"/>
  <c r="C30" i="2"/>
  <c r="G30" i="2" s="1"/>
  <c r="C29" i="2"/>
  <c r="G29" i="2" s="1"/>
  <c r="C28" i="2"/>
  <c r="G28" i="2" s="1"/>
  <c r="C27" i="2"/>
  <c r="G27" i="2" s="1"/>
  <c r="C26" i="2"/>
  <c r="G26" i="2" s="1"/>
  <c r="C25" i="2"/>
  <c r="G25" i="2" s="1"/>
  <c r="C24" i="2"/>
  <c r="G24" i="2" s="1"/>
  <c r="C23" i="2"/>
  <c r="G23" i="2" s="1"/>
  <c r="C22" i="2"/>
  <c r="G22" i="2" s="1"/>
  <c r="C21" i="2"/>
  <c r="G21" i="2" s="1"/>
  <c r="C20" i="2"/>
  <c r="G20" i="2" s="1"/>
  <c r="C19" i="2"/>
  <c r="G19" i="2" s="1"/>
  <c r="C18" i="2"/>
  <c r="G18" i="2" s="1"/>
  <c r="C17" i="2"/>
  <c r="G17" i="2" s="1"/>
  <c r="C16" i="2"/>
  <c r="G16" i="2" s="1"/>
  <c r="C15" i="2"/>
  <c r="G15" i="2" s="1"/>
  <c r="C14" i="2"/>
  <c r="G14" i="2" s="1"/>
  <c r="C13" i="2"/>
  <c r="G13" i="2" s="1"/>
  <c r="C12" i="2"/>
  <c r="G12" i="2" s="1"/>
  <c r="C11" i="2"/>
  <c r="G11" i="2" s="1"/>
  <c r="C10" i="2"/>
  <c r="G10" i="2" s="1"/>
  <c r="C9" i="2"/>
  <c r="G9" i="2" s="1"/>
  <c r="C8" i="2"/>
  <c r="C164" i="2" l="1"/>
  <c r="G8" i="2"/>
  <c r="G164" i="2" s="1"/>
  <c r="D27" i="3"/>
  <c r="F17" i="3"/>
  <c r="H17" i="3"/>
  <c r="H26" i="3"/>
</calcChain>
</file>

<file path=xl/sharedStrings.xml><?xml version="1.0" encoding="utf-8"?>
<sst xmlns="http://schemas.openxmlformats.org/spreadsheetml/2006/main" count="2511" uniqueCount="1151">
  <si>
    <t>LAMPIRAN II</t>
  </si>
  <si>
    <t>PERATURAN KALURAHAN</t>
  </si>
  <si>
    <t>NOMOR 1 TAHUN 2022</t>
  </si>
  <si>
    <t>TENTANG</t>
  </si>
  <si>
    <t xml:space="preserve">LAPORAN REALISASI KEGIATAN </t>
  </si>
  <si>
    <t>PERIODE 01 JANUARI - 31 DESEMBER</t>
  </si>
  <si>
    <t>TAHUN ANGGARAN 2021</t>
  </si>
  <si>
    <t>KALURAHAN</t>
  </si>
  <si>
    <t>: REJOSARI</t>
  </si>
  <si>
    <t>KAPANEWON</t>
  </si>
  <si>
    <t>: SEMIN</t>
  </si>
  <si>
    <t>KABUPATEN</t>
  </si>
  <si>
    <t>: GUNUNGKIDUL</t>
  </si>
  <si>
    <t>PROVINSI</t>
  </si>
  <si>
    <t>: D. I. YOGYAKARTA</t>
  </si>
  <si>
    <t>Kode Rekening</t>
  </si>
  <si>
    <t>Uraian</t>
  </si>
  <si>
    <t>Nama output</t>
  </si>
  <si>
    <t>Output</t>
  </si>
  <si>
    <t>Sumber Dana</t>
  </si>
  <si>
    <t>Rencana</t>
  </si>
  <si>
    <t>Realisasi</t>
  </si>
  <si>
    <t>Dana Desa (Rp)</t>
  </si>
  <si>
    <t>Alokasi Dana Desa (Rp)</t>
  </si>
  <si>
    <t>Lain- Lain (Rp)</t>
  </si>
  <si>
    <t>Bentuk Lain</t>
  </si>
  <si>
    <t>Pagu Anggaran dalam APBDes</t>
  </si>
  <si>
    <t>Volume</t>
  </si>
  <si>
    <t>Satuan</t>
  </si>
  <si>
    <t>Anggaran</t>
  </si>
  <si>
    <t>Realisasi Bulan ini</t>
  </si>
  <si>
    <t>Realisasi Bulan lalu</t>
  </si>
  <si>
    <t>Capaian</t>
  </si>
  <si>
    <t>Sisa Anggaran</t>
  </si>
  <si>
    <t>Keterangan</t>
  </si>
  <si>
    <t>sumber dana</t>
  </si>
  <si>
    <t>PENDAPATAN</t>
  </si>
  <si>
    <t>Pendapatan Asli Desa</t>
  </si>
  <si>
    <t>Hasil Usaha Desa</t>
  </si>
  <si>
    <t>Bagi Hasil BUMDes</t>
  </si>
  <si>
    <t>Hasil Aset Desa</t>
  </si>
  <si>
    <t>Pasar Desa</t>
  </si>
  <si>
    <t>Hasil Kios Milik Desa</t>
  </si>
  <si>
    <t>Lain-lain Hasil Aset Desa</t>
  </si>
  <si>
    <t>Lain-Lain Pendapatan Asli Desa</t>
  </si>
  <si>
    <t>Hasil pengelolaan tanah kas desa</t>
  </si>
  <si>
    <t>Pendapatan Transfer</t>
  </si>
  <si>
    <t>Dana Desa</t>
  </si>
  <si>
    <t>Bagi Hasil Pajak dan Retribusi</t>
  </si>
  <si>
    <t>Bagi Hasil Pajak dan Retribusi Daerah Kabupaten/Kota</t>
  </si>
  <si>
    <t>Kekurangan Bagi Hasil Pajak dan Retribusi Tahun 2020</t>
  </si>
  <si>
    <t>Alokasi Dana Desa</t>
  </si>
  <si>
    <t>Bantuan Keuangan Provinsi</t>
  </si>
  <si>
    <t>Bantuan Keuangan Khusus Dana Keistimewaan</t>
  </si>
  <si>
    <t>Bantuan Keuangan Kabupaten/Kota</t>
  </si>
  <si>
    <t>Cor rabat beton Padukuhan Banyu RT 07</t>
  </si>
  <si>
    <t>Rehab balai padukuhan Ngadipiro Lor</t>
  </si>
  <si>
    <t>Pembuatan Sumur Bor Padukuhan Bedil Wetan</t>
  </si>
  <si>
    <t>Rehab Balai Padukuhan Sempu Kidul</t>
  </si>
  <si>
    <t>Rehab Balai Padukuhan Sempu Lor</t>
  </si>
  <si>
    <t>Rehab Balai Padukuhan Kaligayam Lor</t>
  </si>
  <si>
    <t>Rehab Balai Padukuhan Karangpilang</t>
  </si>
  <si>
    <t>Pengelolaan sumber mata air Padukuhan Kepuh</t>
  </si>
  <si>
    <t>Rehab balai Dusun Bedil wetan</t>
  </si>
  <si>
    <t>Cor rabat beton Padukuhan Bedil kulon</t>
  </si>
  <si>
    <t>Cor rabat beton Padukuhan Banyu</t>
  </si>
  <si>
    <t>Pendapatan Lain-lain</t>
  </si>
  <si>
    <t>Bunga Bank</t>
  </si>
  <si>
    <t>BELANJA DESA</t>
  </si>
  <si>
    <t>BIDANG PENYELENGGARAAN PEMERINTAHAN DESA</t>
  </si>
  <si>
    <t>Sub Bidang Penyelenggaraan Belanja Siltap, Tunjangan dan Operasional Pemerintahan desa</t>
  </si>
  <si>
    <t>1.1.01. Penyediaan Penghasilan Tetap dan Tunjangan Kepala Desa</t>
  </si>
  <si>
    <t>Penghasilan tetap Kepala Desa</t>
  </si>
  <si>
    <t>ADD</t>
  </si>
  <si>
    <t>Tamsil Pj Lurah</t>
  </si>
  <si>
    <t>Tunjangan Hari Raya Kepala Desa</t>
  </si>
  <si>
    <t>PBH</t>
  </si>
  <si>
    <t>1.1.02. Penyediaan Penghasilan Tetap dan Tunjangan Perangkat Desa</t>
  </si>
  <si>
    <t>Penghasilan tetap Sekdes</t>
  </si>
  <si>
    <t>Penghasilan tetap Kasi (3 x 12 bulan)</t>
  </si>
  <si>
    <t>Penghasilan tetap Kaur (3 x 12 bulan)</t>
  </si>
  <si>
    <t>Penghasilan tetap Dukuh (15 x 12 bulan)</t>
  </si>
  <si>
    <t>Penghasilan tetap staf (3 x 12 bulan)</t>
  </si>
  <si>
    <t>Tunjangan Hari Raya Sekretaris Desa</t>
  </si>
  <si>
    <t>Tunjangan Hari Raya pelaksana teknis dan kaur (6 orang)</t>
  </si>
  <si>
    <t>Tunjangan Hari Raya Dukuh</t>
  </si>
  <si>
    <t>Tunjangan Hari Raya Staf</t>
  </si>
  <si>
    <t>1.1.03. Penyediaan Jaminan Sosial bagi Kepala Desa dan Perangkat Desa</t>
  </si>
  <si>
    <t>Jamkes Staf (3 org x 12 bln)</t>
  </si>
  <si>
    <t>Jaminan ketenagakerjaan Kepala Desa</t>
  </si>
  <si>
    <t>Jaminan ketenagakerjaan Sekretaris Desa</t>
  </si>
  <si>
    <t>Jaminan ketenagakerjaan Kasi dan Kaur (6x12 bln)</t>
  </si>
  <si>
    <t>Jaminan ketenagakerjaan Dukuh (15x12 bln)</t>
  </si>
  <si>
    <t>Jaminan ketenagakerjaan Staf (3x12 bln)</t>
  </si>
  <si>
    <t>1.1.04. Penyediaan Operasional Pemerintah Desa (ATK, Honor PKPKD dan PPKD dll)</t>
  </si>
  <si>
    <t>Belanja alat tulis kantor</t>
  </si>
  <si>
    <t>Belanja peralatan listrik</t>
  </si>
  <si>
    <t>Belanja alat dan bahan kebersihan</t>
  </si>
  <si>
    <t>Belanja gas melon (LPG)</t>
  </si>
  <si>
    <t>Belanja fotocopy dan penggandaan</t>
  </si>
  <si>
    <t>Belanja snack minum rapat rutin</t>
  </si>
  <si>
    <t>Belanja snack makan minum pamong</t>
  </si>
  <si>
    <t>Belanja snack makan minum tamu</t>
  </si>
  <si>
    <t>Honor Bendahara Desa</t>
  </si>
  <si>
    <t>Honor pembantu bendahara desa</t>
  </si>
  <si>
    <t>Honor PKPKD</t>
  </si>
  <si>
    <t>Honor koordinator PPKD</t>
  </si>
  <si>
    <t>Honor PPKD (5 orang x 12 bulan)</t>
  </si>
  <si>
    <t>Perjalanan dinas Kepala Desa</t>
  </si>
  <si>
    <t>Perjalanan dinas Perangkat Desa</t>
  </si>
  <si>
    <t>Perjalanan dinas utusan desa</t>
  </si>
  <si>
    <t>Belanja langganan listrik</t>
  </si>
  <si>
    <t>Belanja langganan koran</t>
  </si>
  <si>
    <t>Belanja pajak bunga bank</t>
  </si>
  <si>
    <t>DLL</t>
  </si>
  <si>
    <t>1.1.05. Penyediaan Tunjangan BPD</t>
  </si>
  <si>
    <t>Tunjangan Ketua BPD</t>
  </si>
  <si>
    <t>Tunjangan Wakil Ketua BPD</t>
  </si>
  <si>
    <t>Tunjangan Ketua Bidang (2 x 12 bulan)</t>
  </si>
  <si>
    <t>Tunjangan Anggota (4 x 12 bulan)</t>
  </si>
  <si>
    <t>1.1.06. Penyediaan Operasional BPD (rapat, ATK, Makan Minum, Pakaian Seragam, Listrik dll)</t>
  </si>
  <si>
    <t>Belanja snack makan minum sidang Bamuskal</t>
  </si>
  <si>
    <t>Belanja snack makan minum rakor</t>
  </si>
  <si>
    <t>Belanja perjalanan dinas ketua BPD</t>
  </si>
  <si>
    <t>1.1.07. Penyediaan Insentif/Operasional RT/RW</t>
  </si>
  <si>
    <t>Insentif RT/ RW</t>
  </si>
  <si>
    <t>Sub Bidang Penyediaan Sarana Prasarana Pemerintahan Desa</t>
  </si>
  <si>
    <t>1.2.02. Pemeliharaan Gedung/Prasarana Kantor Desa</t>
  </si>
  <si>
    <t>Belanja pemeliharaan gedung dan bangunan, sarpras</t>
  </si>
  <si>
    <t>PAD</t>
  </si>
  <si>
    <t>1.2.91. Pengadaan mebeleur</t>
  </si>
  <si>
    <t>Belanja meja kerja (3 buah)</t>
  </si>
  <si>
    <t>1.2.94. Rehabilitasi/pemeliharaan kendaraan dinas/operasional</t>
  </si>
  <si>
    <t>Belanja oli, servis dan suku cadang</t>
  </si>
  <si>
    <t>Belanja pajak kendaraan (2 kendaraan)</t>
  </si>
  <si>
    <t>Belanja BBM</t>
  </si>
  <si>
    <t>1.2.95. Penyediaan jasa perbaikan/servis peralatan kerja</t>
  </si>
  <si>
    <t>Belanja servis laptop, printer dan peralatan lain</t>
  </si>
  <si>
    <t>Belanja servis peralatan kerja kantor</t>
  </si>
  <si>
    <t>Sub Bidang Pengelolaan Administrasi Kependudukan, Pencatatan Sipil, Statistik dan Kearsipan</t>
  </si>
  <si>
    <t>1.3.02. Penyusunan, Pendataan, dan Pemutakhiran Profil Desa **)</t>
  </si>
  <si>
    <t>Belanja atk</t>
  </si>
  <si>
    <t>DDS</t>
  </si>
  <si>
    <t>Belanja fotocopy dan cetak</t>
  </si>
  <si>
    <t>Belanja snack makan minum bimtek sdgs</t>
  </si>
  <si>
    <t>Belanja snack makan minum rapat-rapat</t>
  </si>
  <si>
    <t>Belanja snack makan minum muskal sdgs</t>
  </si>
  <si>
    <t>Honor narasumber</t>
  </si>
  <si>
    <t>Honor petugas profil desa</t>
  </si>
  <si>
    <t>Transport peserta bimtek</t>
  </si>
  <si>
    <t>Transport pendataan 2000 kk</t>
  </si>
  <si>
    <t>Transport pembina SDGs</t>
  </si>
  <si>
    <t>Transport ketua SDGs</t>
  </si>
  <si>
    <t>Transport Sekretaris SDGs</t>
  </si>
  <si>
    <t>Belanja paket internet</t>
  </si>
  <si>
    <t>1.3.90. Penyusunan monografi desa</t>
  </si>
  <si>
    <t>Belanja ATK (kertas,lakban,solatip,sampulmika dll)</t>
  </si>
  <si>
    <t>Belanja cetak dan penggandaan</t>
  </si>
  <si>
    <t>1.3.91. Pendataan keluarga/rumah tangga miskin</t>
  </si>
  <si>
    <t>Belanja penggandaan musdesus blt</t>
  </si>
  <si>
    <t>Belanja snack makan minum</t>
  </si>
  <si>
    <t>Belanja snack makan minum musdesus blt</t>
  </si>
  <si>
    <t>Sub Bidang Penyelenggaraan Tata Praja Pemerintahan, Perencanaan, Keuangan dan Pelaporan</t>
  </si>
  <si>
    <t>1.4.01. Penyelenggaraan Musyawarah Perencanaan Desa/Pembahasan APBDes (Reguler)</t>
  </si>
  <si>
    <t>Belanja ATK (musren)</t>
  </si>
  <si>
    <t>Belanja ATK (musdes)</t>
  </si>
  <si>
    <t>Belanja cetak dan penggandaan musren</t>
  </si>
  <si>
    <t>Belanja cetak dan penggandaan musdes</t>
  </si>
  <si>
    <t>Belanja snack makan minum (musdes) 4 kali</t>
  </si>
  <si>
    <t>Honor narsum musren dan musdes</t>
  </si>
  <si>
    <t>1.4.03. Penyusunan Dokumen Perencanaan Desa (RPJMDesa/RKPDesa dll)</t>
  </si>
  <si>
    <t>Belanja cetak dan penggandaan RKP</t>
  </si>
  <si>
    <t>Belanja cetak dan penggandaan perub RKP</t>
  </si>
  <si>
    <t>Belanja snack makan minum RKP</t>
  </si>
  <si>
    <t>Belanja snack makan minum perub RKP</t>
  </si>
  <si>
    <t>1.4.04. Penyusunan Dokumen Keuangan Desa (APBDes, APBDes Perubahan, LPJ dll)</t>
  </si>
  <si>
    <t>Belanja cetak dan penggandaan APBKal</t>
  </si>
  <si>
    <t>Belanja cetak dan penggandaan perub APBKal</t>
  </si>
  <si>
    <t>Belanja cetak dan penggandaan LPJ</t>
  </si>
  <si>
    <t>Belanja snack makan minum APBKal</t>
  </si>
  <si>
    <t>Belanja snack makan minum perub APBKal</t>
  </si>
  <si>
    <t>Belanja snack makan minum LPJ</t>
  </si>
  <si>
    <t>1.4.05. Pengelolaan Administrasi/ Inventarisasi/Penilaian Aset Desa</t>
  </si>
  <si>
    <t>Honor pemegang kekuasaan pengelolaan aset</t>
  </si>
  <si>
    <t>Honor pembantu pengurus aset</t>
  </si>
  <si>
    <t>Honor pengurus aset</t>
  </si>
  <si>
    <t>1.4.07. Penyusunan Laporan Kepala Desa, LPPDesa dan Informasi Kepada Masyarakat</t>
  </si>
  <si>
    <t xml:space="preserve">Belanja cetak dan penggandaan </t>
  </si>
  <si>
    <t>1.4.08. Pengembangan Sistem Informasi Desa</t>
  </si>
  <si>
    <t>Honor admin</t>
  </si>
  <si>
    <t>Honor operator</t>
  </si>
  <si>
    <t>Honor redaktur</t>
  </si>
  <si>
    <t>1.4.10. Dukungan &amp; Sosialisasi Pelaksanaan Pilkades, Pemilihan Ka. Kewilayahan &amp; BPD</t>
  </si>
  <si>
    <t>Belanja snack makan minum pelantikan PJ Lurah</t>
  </si>
  <si>
    <t>Belanja snack makan minum pembentukan panitia</t>
  </si>
  <si>
    <t>Belanja snack makan minum rapat panitia</t>
  </si>
  <si>
    <t>Belanja snack minum musdus (15x50)</t>
  </si>
  <si>
    <t>Belanja snack makan minum musdes Lurah PAW</t>
  </si>
  <si>
    <t>Belanja snack makan minum pelantikan Lurah PAW</t>
  </si>
  <si>
    <t>Honor ketua panitia</t>
  </si>
  <si>
    <t>Honor sekretaris panitia</t>
  </si>
  <si>
    <t>Honor anggota (7x2OB)</t>
  </si>
  <si>
    <t>Honor petugas keamanan</t>
  </si>
  <si>
    <t xml:space="preserve">Honor bendahara  </t>
  </si>
  <si>
    <t>Honor saksi pelantikan PJ</t>
  </si>
  <si>
    <t>Honor rohaniawan pelantikan PJ</t>
  </si>
  <si>
    <t>Honor saksi pelantikan Lurah PAW</t>
  </si>
  <si>
    <t>Honor rohaniawan pelantikan Lurah PAW</t>
  </si>
  <si>
    <t>1.4.90. Penyusunan laporan keuangan bulanan/SPJ dan semesteran</t>
  </si>
  <si>
    <t>Belanja atk dan materai</t>
  </si>
  <si>
    <t>Belanja jilid dan penggandaan SPJ</t>
  </si>
  <si>
    <t>1.4.95. Pengadaan pakaian dinas/ seragam</t>
  </si>
  <si>
    <t>Belanja seragam lurik atas dan bawahan 26 orang</t>
  </si>
  <si>
    <t>BIDANG PELAKSANAAN PEMBANGUNAN DESA</t>
  </si>
  <si>
    <t>Sub Bidang Pendidikan</t>
  </si>
  <si>
    <t>2.1.01. Penyelenggaran PAUD/TK/TPA/TKA/TPQ/Madrasah NonFormal Milik Desa (Honor, Pakaian dll)</t>
  </si>
  <si>
    <t>Belanja snack minum (12 orgx4)</t>
  </si>
  <si>
    <t>Belanja seragam khaki (10 buah)</t>
  </si>
  <si>
    <t>Insentif pendidik PAUD (10 orang x 12 bulan)</t>
  </si>
  <si>
    <t>2.1.08. Pengelolaan Perpustakaan Milik Desa (Pengadaan Buku, Honor, Taman Baca)</t>
  </si>
  <si>
    <t>Honor petugas pengelola perpustakaan desa</t>
  </si>
  <si>
    <t>2.1.09. Pengembangan dan Pembinaan Sanggar Seni dan Belajar</t>
  </si>
  <si>
    <t>Belanja fotocopy materi latihan</t>
  </si>
  <si>
    <t>Belanja snack minum latihan karawitan (12x25) org)</t>
  </si>
  <si>
    <t>Honor pelatih (2 orgx 12 bulan)</t>
  </si>
  <si>
    <t>Sub Bidang Kesehatan</t>
  </si>
  <si>
    <t>2.2.02. Penyelenggaraan Posyandu (Mkn Tambahan, Kls Bumil, Lamsia, Insentif)</t>
  </si>
  <si>
    <t>Belanja snack makan minum kelas bumil 3 hari x 30 org</t>
  </si>
  <si>
    <t>Transport peserta</t>
  </si>
  <si>
    <t>Belanja PMT Balita (248 balita x 12 bulan)</t>
  </si>
  <si>
    <t>Belanja PMT untuk ibu hamil</t>
  </si>
  <si>
    <t>2.2.04. Penyelenggaraan Desa Siaga Kesehatan</t>
  </si>
  <si>
    <t>Belanja cetak dan penggandaan rembug stunting</t>
  </si>
  <si>
    <t>Belanja snack makan minum (4x45 org)</t>
  </si>
  <si>
    <t>Belanja snack makan minum rembug stunting</t>
  </si>
  <si>
    <t>Honor narasumber stunting</t>
  </si>
  <si>
    <t>Insentif KPM (2 org x 12 OB)</t>
  </si>
  <si>
    <t>Perjalanan dinas lokal desa (2x6 bulan)</t>
  </si>
  <si>
    <t>Perjalanan dinas ke kabupaten (2 orang x 4)</t>
  </si>
  <si>
    <t>Belanja paket data internet KPM (2x12)</t>
  </si>
  <si>
    <t>Belanja paket data internet SDGs 3 bulan</t>
  </si>
  <si>
    <t>Belanja servis,oli,suku cadang dan pemeliharaan lain</t>
  </si>
  <si>
    <t>Pajak ambulan (2 unit)</t>
  </si>
  <si>
    <t>Belanja smartphone</t>
  </si>
  <si>
    <t>2.2.91. Pembinaan Gerakan Masyarakat Hidup Sehat (Germas)</t>
  </si>
  <si>
    <t>Belanja cetak banner</t>
  </si>
  <si>
    <t>Belanja snack minum peserta (50 orgx11 bln)</t>
  </si>
  <si>
    <t>Honor instruktur senam</t>
  </si>
  <si>
    <t>2.2.95. Penyusunan data mengenai kesehatan masyarakat</t>
  </si>
  <si>
    <t>Belanja barang penggandaan pendataan kesehatan</t>
  </si>
  <si>
    <t>2.2.98. Insentif kader kesehatan/KB</t>
  </si>
  <si>
    <t>Belanja snack minum rapat rutin (80 org x 12 bln)</t>
  </si>
  <si>
    <t>Honor kader kesehatan (75 org x 12 bln)</t>
  </si>
  <si>
    <t>2.2.99. Pengembangan Sanitasi Terpadu Berbasis Masyarakat (STBM)</t>
  </si>
  <si>
    <t>Belanja snack minum (sosialisasi)</t>
  </si>
  <si>
    <t>Belanja snack makan minum monitoring</t>
  </si>
  <si>
    <t>Honor penanggungjawab</t>
  </si>
  <si>
    <t xml:space="preserve">Honor ketua  </t>
  </si>
  <si>
    <t xml:space="preserve">Honor sekretaris  </t>
  </si>
  <si>
    <t>Honor anggota</t>
  </si>
  <si>
    <t>Belanja buis beton 80"</t>
  </si>
  <si>
    <t>Belanja tutup buis beton</t>
  </si>
  <si>
    <t>Belanja pralon 3"</t>
  </si>
  <si>
    <t>Belanja keni 3"</t>
  </si>
  <si>
    <t>Belanja lem pvc</t>
  </si>
  <si>
    <t>Belanja pasir</t>
  </si>
  <si>
    <t>Belanja semen</t>
  </si>
  <si>
    <t>Belanja papan informasi</t>
  </si>
  <si>
    <t>Sub Bidang Pekerjaan Umum dan Penataan Ruang</t>
  </si>
  <si>
    <t>2.3.02. Pemeliharaan Jalan Lingkungan Pemukiman/ Gang</t>
  </si>
  <si>
    <t>Belanja bahan material dan administrasi kegiatan cor rabat beton Padukuhan Banyu</t>
  </si>
  <si>
    <t>PBK</t>
  </si>
  <si>
    <t>Belanja bahan material dan administrasi kegiatan cor blok Padukuhan Bedil Kulon (Jeruk)</t>
  </si>
  <si>
    <t>2.3.06. Pemeliharaan Gedung/ Prasarana Balai Desa/ Balai Kemasyarakatan</t>
  </si>
  <si>
    <t>Belanja bahan material dan administrasi kegiatan</t>
  </si>
  <si>
    <t>2.3.11. Pembangunan/Rehabilitasi/Peningkatan/Pengerasan Jalan Lingkungan Pemukiman</t>
  </si>
  <si>
    <t>2.3.15. Pembangunan/Rehabilitasi/Peningkatan Balai Desa/Balai Kemasyarakatan</t>
  </si>
  <si>
    <t>Belanja bahan material dan administrasi kegiatan rehab Balai Padukuhan Ngadipiro Lor</t>
  </si>
  <si>
    <t>Belanja bahan material dan administrasi kegiatan rehab Balai Padukuhan Sempu Kidul</t>
  </si>
  <si>
    <t>Belanja bahan material dan administrasi kegiatan rehab Balai Padukuhan Sempu Lor</t>
  </si>
  <si>
    <t>Belanja bahan material dan administrasi kegiatan rehab Balai Padukuhan Kaligayam Lor</t>
  </si>
  <si>
    <t>Belanja bahan material dan administrasi kegiatan rehab Balai Padukuhan Karangpilang</t>
  </si>
  <si>
    <t>Belanja atk dan benda pos</t>
  </si>
  <si>
    <t>Belanja snack makan minum rapat dan monitoring</t>
  </si>
  <si>
    <t>Honor ketua</t>
  </si>
  <si>
    <t>Honor sekretaris</t>
  </si>
  <si>
    <t>Upah tukang</t>
  </si>
  <si>
    <t>Upah pekerja</t>
  </si>
  <si>
    <t>Belanja bahan material, peralatan dan jasa</t>
  </si>
  <si>
    <t>Belanja papan informasi kegiatan</t>
  </si>
  <si>
    <t>Sub Bidang Kawasan Pemukiman</t>
  </si>
  <si>
    <t>2.4.01. Dukungan Pelaksanaan Program Pembangunan/Rehab Rumah Tidak Layak Huni GAKIN</t>
  </si>
  <si>
    <t>Honor ketua TPK</t>
  </si>
  <si>
    <t>Honor sekretaris TPK</t>
  </si>
  <si>
    <t>Honor anggota (6 orang)</t>
  </si>
  <si>
    <t>Belanja pasir pasang</t>
  </si>
  <si>
    <t>Belanja semen 40 kg</t>
  </si>
  <si>
    <t>Belanja batako</t>
  </si>
  <si>
    <t>Belanja besi 8"</t>
  </si>
  <si>
    <t>Belanja bendrat</t>
  </si>
  <si>
    <t>Belanja begel</t>
  </si>
  <si>
    <t>Belanja paku usuk</t>
  </si>
  <si>
    <t>Belanja paku reng</t>
  </si>
  <si>
    <t>Belanja genteng press</t>
  </si>
  <si>
    <t>Belanja paku 10'</t>
  </si>
  <si>
    <t>Belanja Paku 7'</t>
  </si>
  <si>
    <t>Belanja Paku 5'</t>
  </si>
  <si>
    <t>Belanja Paku 4'</t>
  </si>
  <si>
    <t>Belanja Paku 12'</t>
  </si>
  <si>
    <t>Belanja Papancor 2m</t>
  </si>
  <si>
    <t>Belanja Split</t>
  </si>
  <si>
    <t>Belanja Benang</t>
  </si>
  <si>
    <t>Belanja GRC</t>
  </si>
  <si>
    <t>Belanja Kayu usuk 5x7-3 meter</t>
  </si>
  <si>
    <t>2.4.11. Pembangunan/Rehabilitasi/Peningkatan Sumber Air Bersih Milik Desa</t>
  </si>
  <si>
    <t>Belanja pengelolaan mata air</t>
  </si>
  <si>
    <t>2.4.90. Penyediaan dan pengelolaan air bersih skala desa</t>
  </si>
  <si>
    <t>Belanja snack makan minum monitoring dan rapat2</t>
  </si>
  <si>
    <t xml:space="preserve">Belanja semen  </t>
  </si>
  <si>
    <t>Belanja batu putih</t>
  </si>
  <si>
    <t>Belanja bahan material dan administrasi kegiatan sumur bor Bedil Wetan</t>
  </si>
  <si>
    <t>2.4.91. Pemberian stimulan jamban sehat</t>
  </si>
  <si>
    <t>Honor anggota (3 orang)</t>
  </si>
  <si>
    <t>Belanja kloset jongkok</t>
  </si>
  <si>
    <t>Belanja pipa 3"</t>
  </si>
  <si>
    <t>Belanja buis beton</t>
  </si>
  <si>
    <t>Belanja asbes</t>
  </si>
  <si>
    <t>Belanja pintu kamar mandi</t>
  </si>
  <si>
    <t>Belanja balok 8/10 4 m</t>
  </si>
  <si>
    <t>Sub Bidang Perhubungan, Komunikasi dan Informatika</t>
  </si>
  <si>
    <t>2.6.02. Penyelenggaraan Informasi Publik Desa (Poster, Baliho Dll)</t>
  </si>
  <si>
    <t>Belanja cetak banner APBDes</t>
  </si>
  <si>
    <t>2.6.03. Pembuatan dan Pengelolaan Jaringan/ Instalasi Komunikasi dan Informasi Lokal Desa</t>
  </si>
  <si>
    <t>Belanja fotocopy, cetak dan penggandaan</t>
  </si>
  <si>
    <t>Honor selretaris</t>
  </si>
  <si>
    <t>Belanja outdoor radio receiver</t>
  </si>
  <si>
    <t>Belanja switch hub, kabel jaringan dll</t>
  </si>
  <si>
    <t>Instalasi dan stting</t>
  </si>
  <si>
    <t>Belanja router indoor</t>
  </si>
  <si>
    <t>Belanja triangle tower</t>
  </si>
  <si>
    <t>Belanja kabel comscope CAT6</t>
  </si>
  <si>
    <t>Belanja connector belden CAT6</t>
  </si>
  <si>
    <t>Belanja switch 16 port gigabyte</t>
  </si>
  <si>
    <t>Belanja klem</t>
  </si>
  <si>
    <t>Belanja instalasi to acces point</t>
  </si>
  <si>
    <t>Belanja router mikrotik RBCAPL-2nD</t>
  </si>
  <si>
    <t>BIDANG PEMBINAAN KEMASYARAKATAN</t>
  </si>
  <si>
    <t>Sub Bidang Ketenteraman, Ketertiban Umum dan Perlindungan Masyarakat</t>
  </si>
  <si>
    <t>3.1.93. Pembinaan Jaga Warga</t>
  </si>
  <si>
    <t>Belanja banner sosialisasi</t>
  </si>
  <si>
    <t>PBP</t>
  </si>
  <si>
    <t>Belanja snack makan minum kegiatan satgas</t>
  </si>
  <si>
    <t>Belanja snack makan minum pelatihan pemulasaraan jenazah</t>
  </si>
  <si>
    <t>Belanja vitamin dan suplemen</t>
  </si>
  <si>
    <t>Belanja hazmat sekali pakai</t>
  </si>
  <si>
    <t>Belanja desinfektan</t>
  </si>
  <si>
    <t>Belanja sarung tangan</t>
  </si>
  <si>
    <t>Belanja handsanitizer cair</t>
  </si>
  <si>
    <t>Belanja tempat pemandian jenazah</t>
  </si>
  <si>
    <t>Belanja perlengkapan pemulasaraan jenazah covid19</t>
  </si>
  <si>
    <t>Belanja oxymetri</t>
  </si>
  <si>
    <t>Belanja tabung oksigen dan regulator</t>
  </si>
  <si>
    <t>Belanja isi oksigen</t>
  </si>
  <si>
    <t>Honor narasumber / instruktur</t>
  </si>
  <si>
    <t>Belanja sembako untuk warga isoman dan terdampak</t>
  </si>
  <si>
    <t>Sub Bidang Kebudayaan dan Keagamaan</t>
  </si>
  <si>
    <t>3.3.93. Pemberian stimulan kegiatan keagamaan</t>
  </si>
  <si>
    <t>Belanja snack makan minum safari ramadhan</t>
  </si>
  <si>
    <t>Souvenir plakat akrilik</t>
  </si>
  <si>
    <t>Sub Bidang Kepemudaan dan Olahraga</t>
  </si>
  <si>
    <t>3.3.93. Operasional Karang Taruna</t>
  </si>
  <si>
    <t>Belanja snack makan minum rakor (3x25)</t>
  </si>
  <si>
    <t>Sub Bidang Kelembagaan Masyarakat</t>
  </si>
  <si>
    <t>3.4.92. Optimalisasi peran Tim Koordinasi Penanggulangan Kemiskinan Desa (TKPK Desa)</t>
  </si>
  <si>
    <t xml:space="preserve">Honor ketua </t>
  </si>
  <si>
    <t>Honor koordinator pokja (3 org x 4 OB)</t>
  </si>
  <si>
    <t>Honor anggota pokja pendataan (15 dukuh x 2 OB)</t>
  </si>
  <si>
    <t>3.4.95. Operasional LPMD dan/atau LPMD</t>
  </si>
  <si>
    <t xml:space="preserve">Belanja fotocopy dan penggandaan </t>
  </si>
  <si>
    <t>Belanja snack makan minum pengurus (25 org x 4)</t>
  </si>
  <si>
    <t>3.4.96. Operasional PKK</t>
  </si>
  <si>
    <t>Belanja snack makan minum (3x20 org)</t>
  </si>
  <si>
    <t>Belanja snack minum (40 orang x 12 bulan)</t>
  </si>
  <si>
    <t>BIDANG PEMBERDAYAAN MASYARAKAT</t>
  </si>
  <si>
    <t>Sub Bidang Kelautan dan Perikanan</t>
  </si>
  <si>
    <t>4.1.94. Pelatihan dan Pengembangan pakan ikan alternatif</t>
  </si>
  <si>
    <t>Belanja bahan baku pelet</t>
  </si>
  <si>
    <t>Belanja perlengkapan (ember, bak dll)</t>
  </si>
  <si>
    <t xml:space="preserve">Honor narasumber  </t>
  </si>
  <si>
    <t>Belanja alat cetak pelet manual</t>
  </si>
  <si>
    <t>Sub Bidang Pertanian dan Peternakan</t>
  </si>
  <si>
    <t>4.2.02. Peningkatan Produksi Peternakan (alat produksi/ pengelolaan/ kandang)</t>
  </si>
  <si>
    <t>Belanja split</t>
  </si>
  <si>
    <t>Belanja bambu</t>
  </si>
  <si>
    <t>4.2.92. Pembinaan/Pemberdayaan kelompok tani/Gapoktan</t>
  </si>
  <si>
    <t>Belanja bibit kelapa kopyor</t>
  </si>
  <si>
    <t>Belanja bibit alpukat</t>
  </si>
  <si>
    <t>Belanja bibit durian</t>
  </si>
  <si>
    <t>Belanja bibit kelengkeng unggul</t>
  </si>
  <si>
    <t>4.2.99. Lain-lain Kegiatan Sub Bidang Pertanian dan Peternakan</t>
  </si>
  <si>
    <t>Belanaj alat tulis kantor</t>
  </si>
  <si>
    <t>Belanja konstr. baja ringan (5x3x2,25) c.75</t>
  </si>
  <si>
    <t>Belanja plastik UV 170 mikron 14% lebar 3 m</t>
  </si>
  <si>
    <t>Belanja insect net lebar 3 m</t>
  </si>
  <si>
    <t>Belanja kanal baja ringan</t>
  </si>
  <si>
    <t>Belanja reng kanal</t>
  </si>
  <si>
    <t>Belanja baut roofing</t>
  </si>
  <si>
    <t>Belanja paranet</t>
  </si>
  <si>
    <t>Belanja paku</t>
  </si>
  <si>
    <t>Belanja engsel pintu</t>
  </si>
  <si>
    <t>Belanja grendel pintu</t>
  </si>
  <si>
    <t>Belanja gembok</t>
  </si>
  <si>
    <t>Belanja jaring</t>
  </si>
  <si>
    <t>Belanja terpal</t>
  </si>
  <si>
    <t>Belanja benih tanaman sayur</t>
  </si>
  <si>
    <t>Belanja dekomposer</t>
  </si>
  <si>
    <t>Belanja plastik semai</t>
  </si>
  <si>
    <t>Belanja sekam</t>
  </si>
  <si>
    <t>Belanja polybag</t>
  </si>
  <si>
    <t>Belanja pupuk NPK</t>
  </si>
  <si>
    <t>Belanja gembor</t>
  </si>
  <si>
    <t>Belanja handsprayer 2 lt</t>
  </si>
  <si>
    <t>Belanja tray semai</t>
  </si>
  <si>
    <t>Sub Bidang Pemberdayaan Perempuan, Perlindungan Anak dan Keluarga</t>
  </si>
  <si>
    <t>4.4.03. Pelatihan dan Penguatan Penyandang Difable (Penyandang Disabilitas)</t>
  </si>
  <si>
    <t>Belanja snack minum rapat rutin (12x30 org)</t>
  </si>
  <si>
    <t>4.4.94. Pembinaan ketahanan keluarga</t>
  </si>
  <si>
    <t>Belanja cetak dan fotocopy</t>
  </si>
  <si>
    <t>4.4.99. Pembinaan pola pengasuhan dan tumbuh kembang anak</t>
  </si>
  <si>
    <t>Be;anja snack makan minum</t>
  </si>
  <si>
    <t>Sub Bidang Perdagangan dan Perindustrian</t>
  </si>
  <si>
    <t>4.7.99. Lain-lain Sub Bidang Perdagangan dan Perindustrian</t>
  </si>
  <si>
    <t>Belanja snack makan minum (utk 3 hari pelatihan)</t>
  </si>
  <si>
    <t>Belanja mesin las 450 watt</t>
  </si>
  <si>
    <t>Belanja kawat las</t>
  </si>
  <si>
    <t>Belanja besi holo 6x4x1,7 mm</t>
  </si>
  <si>
    <t>Belanja besi holo 4x4x1,7 mm</t>
  </si>
  <si>
    <t>Belanja seng galvalum 0,3x300 cm</t>
  </si>
  <si>
    <t>Belanja paku roofing</t>
  </si>
  <si>
    <t>Belanja cat besi</t>
  </si>
  <si>
    <t>Belanja plat strip 2,5 cm; t 3 mm</t>
  </si>
  <si>
    <t>Belanja besi nako 10 mm</t>
  </si>
  <si>
    <t>Belanja kuas</t>
  </si>
  <si>
    <t>Belanja paku, baut dll</t>
  </si>
  <si>
    <t>BIDANG PENANGGULANGAN BENCANA, DARURAT DAN MENDESAK DESA</t>
  </si>
  <si>
    <t>Sub Bidang Penanggulangan Bencana</t>
  </si>
  <si>
    <t>5.1.01. Kegiatan Penanggulanan Bencana</t>
  </si>
  <si>
    <t>Belanja masker</t>
  </si>
  <si>
    <t>Belanja Hazmat</t>
  </si>
  <si>
    <t>Belanja sabun cuci tangan</t>
  </si>
  <si>
    <t>Belanja hand sanitizer</t>
  </si>
  <si>
    <t>Belanja paket sembako bagi KK yg isolasi mandiri</t>
  </si>
  <si>
    <t>Belanja kaos tangan</t>
  </si>
  <si>
    <t>Belanja snack makan minum sos keliling dan rapat2</t>
  </si>
  <si>
    <t>Belanja snack makan minum pembagian BLT</t>
  </si>
  <si>
    <t>Belanja BBM sos keliling</t>
  </si>
  <si>
    <t>Belanja cetak banner satgas covid</t>
  </si>
  <si>
    <t>Belanja atk dan penggandaan dokumen</t>
  </si>
  <si>
    <t>Belanja permakanan kebencanaan</t>
  </si>
  <si>
    <t>Belanja pipa PVC 1/2" utk posko</t>
  </si>
  <si>
    <t>Belanja knee utk posko</t>
  </si>
  <si>
    <t>Belanja T utk posko</t>
  </si>
  <si>
    <t>Belanja kran utk posko</t>
  </si>
  <si>
    <t>Belanja knee drat dalam utk posko</t>
  </si>
  <si>
    <t>Belanja solatif utk posko</t>
  </si>
  <si>
    <t>Belanja lem pralon utk posko</t>
  </si>
  <si>
    <t>Belanja lampu utk posko</t>
  </si>
  <si>
    <t>Belanja stop kontak utk posko</t>
  </si>
  <si>
    <t>Belanja saklar utk posko</t>
  </si>
  <si>
    <t>Belanja kabel utk posko</t>
  </si>
  <si>
    <t>Belanja solasi utk posko</t>
  </si>
  <si>
    <t>Belanja tempat tidur (bed) utk posko</t>
  </si>
  <si>
    <t>Belanja meja utk posko</t>
  </si>
  <si>
    <t>Belanja kursi utk posko</t>
  </si>
  <si>
    <t>Belanja sekat/ pembatas ruangan utk posko</t>
  </si>
  <si>
    <t>Belanja sprayer elektrik utk posko</t>
  </si>
  <si>
    <t>Belanja kompor utk posko</t>
  </si>
  <si>
    <t>Belanja suplemen/ multivitamin</t>
  </si>
  <si>
    <t>Belanja baju hazmat</t>
  </si>
  <si>
    <t>Belanja kunci utk posko</t>
  </si>
  <si>
    <t>Belanja talang utk posko</t>
  </si>
  <si>
    <t>Belanja korden untuk posko</t>
  </si>
  <si>
    <t>Belanja bantal untuk posko</t>
  </si>
  <si>
    <t>Belanja sprei untuk posko</t>
  </si>
  <si>
    <t>Belanja selimut untuk posko</t>
  </si>
  <si>
    <t>Belanja wastafel untuk posko</t>
  </si>
  <si>
    <t>Belanja etalase untuk posko</t>
  </si>
  <si>
    <t>Belanja sarung tangan karet</t>
  </si>
  <si>
    <t>Sub Bidang Keadaan Mendesak</t>
  </si>
  <si>
    <t>5.3.01. Penanganan Keadaan Mendesak</t>
  </si>
  <si>
    <t>BLT Dana Desa (100 KPMx12 bulan)</t>
  </si>
  <si>
    <t>Jumlah Belanja</t>
  </si>
  <si>
    <t>Surplus / Defisit</t>
  </si>
  <si>
    <t>Pembiayaan Desa</t>
  </si>
  <si>
    <t>Penerimaan Pembiayaan</t>
  </si>
  <si>
    <t>Sisa lebih perhitungan anggaran tahun sebelumnya</t>
  </si>
  <si>
    <t xml:space="preserve">Pengeluaran Pembiayaan </t>
  </si>
  <si>
    <t>Penyertaan Modal Desa</t>
  </si>
  <si>
    <t>PEMBIAYAAN NETTO</t>
  </si>
  <si>
    <t>SISA LEBIH/(KURANG) PEMBIAYAAN ANGGARAN</t>
  </si>
  <si>
    <t>Rejosari,  ….. Januari 2022</t>
  </si>
  <si>
    <t>Lurah</t>
  </si>
  <si>
    <t>SUNARTO, S.Pd., M.Pd.</t>
  </si>
  <si>
    <t>LAPORAN PERTANGGUNGJAWABAN REALISASI APB KALURAHAN TAHUN ANGGARAN 2021</t>
  </si>
  <si>
    <t>LAPORAN MUTASI ASET TAHUN 2021</t>
  </si>
  <si>
    <t>No</t>
  </si>
  <si>
    <t>Aset Tetap 2020</t>
  </si>
  <si>
    <t>Aset Tetap 2021</t>
  </si>
  <si>
    <t>Sumber Dana (Khusus BM)</t>
  </si>
  <si>
    <t>Belanja Modal</t>
  </si>
  <si>
    <t>Hibah (BAST)</t>
  </si>
  <si>
    <t>Koreksi Kesalahan</t>
  </si>
  <si>
    <t>(1)</t>
  </si>
  <si>
    <t>(2)</t>
  </si>
  <si>
    <t>(3)</t>
  </si>
  <si>
    <t>(4)</t>
  </si>
  <si>
    <t>(5)</t>
  </si>
  <si>
    <t>(6)</t>
  </si>
  <si>
    <t>Tanah</t>
  </si>
  <si>
    <t>Peralatan, Mesin dan Alat Berat</t>
  </si>
  <si>
    <t>Sepeda motor kirana</t>
  </si>
  <si>
    <t>2 kipas</t>
  </si>
  <si>
    <t>toren</t>
  </si>
  <si>
    <t>mesin air</t>
  </si>
  <si>
    <t>Printer</t>
  </si>
  <si>
    <t>Hibah Lomba Prodeskel 2015</t>
  </si>
  <si>
    <t>2 Laptop</t>
  </si>
  <si>
    <t>notebook</t>
  </si>
  <si>
    <t>Mik wireless</t>
  </si>
  <si>
    <t>Note book</t>
  </si>
  <si>
    <t xml:space="preserve">Note book </t>
  </si>
  <si>
    <t>Komputer 1 set</t>
  </si>
  <si>
    <t>kursi tamu 1 unit</t>
  </si>
  <si>
    <t>Kursi rapat kayu tamu</t>
  </si>
  <si>
    <t>Laptop</t>
  </si>
  <si>
    <t>camera</t>
  </si>
  <si>
    <t>kipas angin 2</t>
  </si>
  <si>
    <t>kursi kerja</t>
  </si>
  <si>
    <t>ADD APBDes 2017</t>
  </si>
  <si>
    <t>lemari 2</t>
  </si>
  <si>
    <t xml:space="preserve">15 tensi meter </t>
  </si>
  <si>
    <t>DDS APBDes 2017</t>
  </si>
  <si>
    <t>ADD APBDes 2018</t>
  </si>
  <si>
    <t>Monitor</t>
  </si>
  <si>
    <t>Hard disk eksternal</t>
  </si>
  <si>
    <t>Spectrum Stetoscope</t>
  </si>
  <si>
    <t>DDS APBDes 2018</t>
  </si>
  <si>
    <t>Lemari Obat</t>
  </si>
  <si>
    <t xml:space="preserve">Timbangan Dacin + celana 15 </t>
  </si>
  <si>
    <t>HT (7 buah)</t>
  </si>
  <si>
    <t>PBH APBDes 2018</t>
  </si>
  <si>
    <t>Mobil ambulance</t>
  </si>
  <si>
    <t>Hibah Bank BPD DIY</t>
  </si>
  <si>
    <t>proyektor</t>
  </si>
  <si>
    <t>ADD APBDes 2019</t>
  </si>
  <si>
    <t>Layar</t>
  </si>
  <si>
    <t>Professional Trolly Speaker</t>
  </si>
  <si>
    <t>Hibah Lomba Desa Siaga</t>
  </si>
  <si>
    <t>Mikrophone</t>
  </si>
  <si>
    <t>PAD APBDes 2019</t>
  </si>
  <si>
    <t>Printer Epson L3110</t>
  </si>
  <si>
    <t>BHP APBDes 2020</t>
  </si>
  <si>
    <t>Kursi Rapat Brother</t>
  </si>
  <si>
    <t>Chainsaw</t>
  </si>
  <si>
    <t>DDS APBDes 2020</t>
  </si>
  <si>
    <t>Angkong</t>
  </si>
  <si>
    <t>Sepatu boot</t>
  </si>
  <si>
    <t>Pacul</t>
  </si>
  <si>
    <t>Arit</t>
  </si>
  <si>
    <t>Sekop</t>
  </si>
  <si>
    <t>Gergaji</t>
  </si>
  <si>
    <t>Senter</t>
  </si>
  <si>
    <t>Senter topi</t>
  </si>
  <si>
    <t>Linggis</t>
  </si>
  <si>
    <t>Jas hujan</t>
  </si>
  <si>
    <t>Helm</t>
  </si>
  <si>
    <t>Tambang</t>
  </si>
  <si>
    <t>Tangga</t>
  </si>
  <si>
    <t>Seragam (kaos) FPRB</t>
  </si>
  <si>
    <t>Smartphone OPPO A53</t>
  </si>
  <si>
    <t xml:space="preserve">Kursi tamu </t>
  </si>
  <si>
    <t>PAD APBDes 2020</t>
  </si>
  <si>
    <t>DDS APBDes 2021</t>
  </si>
  <si>
    <t>Instalasi jaringan internet</t>
  </si>
  <si>
    <t>Gedung dan Bangunan</t>
  </si>
  <si>
    <t>Gedung kantor desa</t>
  </si>
  <si>
    <t>Kios pasar desa</t>
  </si>
  <si>
    <t>gedung perpustakaan</t>
  </si>
  <si>
    <t>mushola</t>
  </si>
  <si>
    <t>dapur desa</t>
  </si>
  <si>
    <t>kios tipe A</t>
  </si>
  <si>
    <t>kios tipe B</t>
  </si>
  <si>
    <t>kios tipe C</t>
  </si>
  <si>
    <t>kios tipe D</t>
  </si>
  <si>
    <t>los pasar desa</t>
  </si>
  <si>
    <t>kantor pasar</t>
  </si>
  <si>
    <t>Tugu (Bedil Kulon, Ngadipiro Kidul, Josari)</t>
  </si>
  <si>
    <t>Kios tipe G</t>
  </si>
  <si>
    <t xml:space="preserve">2 Kios </t>
  </si>
  <si>
    <t xml:space="preserve">Balai desa   </t>
  </si>
  <si>
    <t>Kios desa</t>
  </si>
  <si>
    <t>Gedung balai desa (ruang VIP)</t>
  </si>
  <si>
    <t>MCK Komunal</t>
  </si>
  <si>
    <t>Silpa Tahun 2017</t>
  </si>
  <si>
    <t>Kantor pasar desa</t>
  </si>
  <si>
    <t>Bantuan Kemendagri 2018</t>
  </si>
  <si>
    <t>Sumur Bor Sempu Kidul</t>
  </si>
  <si>
    <t>BKK 2020</t>
  </si>
  <si>
    <t>Balai dusun Bedil Wetan</t>
  </si>
  <si>
    <t>BKK Kabupaten 2021</t>
  </si>
  <si>
    <t>Balai padukuhan Ngadipiro Lor, Sempu Kidul, Sempu Lor, Kaligayam Lor, Karangpilang Kidul</t>
  </si>
  <si>
    <t>Instalasi sumber air bersih padukuhan Kepuh</t>
  </si>
  <si>
    <t>Instalasi sumber air bersih padukuhan Sempu Kidul</t>
  </si>
  <si>
    <t>DDS APBKal 2021</t>
  </si>
  <si>
    <t>KBD / greenhouse untuk KWT</t>
  </si>
  <si>
    <t>Jalan</t>
  </si>
  <si>
    <t>Talud jalan desa</t>
  </si>
  <si>
    <t>Talud jalan desa (Ngadipiro kidul)</t>
  </si>
  <si>
    <t>Rabat Beton Bedil-Banyu 690 meter PPIP</t>
  </si>
  <si>
    <t>PNPM</t>
  </si>
  <si>
    <t>Rabat Beton Jalan Sentul 500 meter</t>
  </si>
  <si>
    <t>Betonisasi Jalan Lingkungan</t>
  </si>
  <si>
    <t>Jalan usaha produksi di Padukuhan Banyu</t>
  </si>
  <si>
    <t>Instalasi listrik desa</t>
  </si>
  <si>
    <t>Jalan desa (kaligayam lor-karangpilang kidul)</t>
  </si>
  <si>
    <t>Talud jalan desa (Ngerco-kepuh, sempu lor)</t>
  </si>
  <si>
    <t>Infrastruktur lainnya (talud-ngadipiro kidul, bedil kulon dan josari</t>
  </si>
  <si>
    <t>Rabat beton (banyu)</t>
  </si>
  <si>
    <t>Talut jalan Ngadipiro Kidul</t>
  </si>
  <si>
    <t>Talut Jalan Ngadipiro Lor</t>
  </si>
  <si>
    <t>Talut jalan Ngerco</t>
  </si>
  <si>
    <t>Talut jalan Sempu Kidul</t>
  </si>
  <si>
    <t>Talut jalan Sempu Lor</t>
  </si>
  <si>
    <t>Talut jalan Kaligayam Lor</t>
  </si>
  <si>
    <t>Talut jalan Karangpilang Kidul</t>
  </si>
  <si>
    <t>Talut jalan Karangpilang Lor</t>
  </si>
  <si>
    <t>Jalan (karangpilang lor) rehab</t>
  </si>
  <si>
    <t>Jalan (Karangpilang kidul) rehab</t>
  </si>
  <si>
    <t>Jalan desa (Ngadipiro Lor)</t>
  </si>
  <si>
    <t>Talut (Josari) rehab</t>
  </si>
  <si>
    <t>Talut (Gdg PAUD) Kaligayam Lor-baru</t>
  </si>
  <si>
    <t>Talut (Bedil Kulon) baru</t>
  </si>
  <si>
    <t>Talut jalan (Sentul-Ngrau)</t>
  </si>
  <si>
    <t>Talut jalan (Sempu kidul)</t>
  </si>
  <si>
    <t>Talut jalan (Bedil kulon)</t>
  </si>
  <si>
    <t>Cor rabat beton (Ngadipiro Kidul)</t>
  </si>
  <si>
    <t>Cor rabat beton (Sempu Lor)</t>
  </si>
  <si>
    <t>Cor rabat beton (Karangpilang Lor)</t>
  </si>
  <si>
    <t>Cor rabat beton (Karangpilang Kidul)</t>
  </si>
  <si>
    <t>Cor rabat beton (Bedil Wetan)</t>
  </si>
  <si>
    <t>Jalan desa (Ngerco dan Banyu)</t>
  </si>
  <si>
    <t>Talud jalan (Bedil Wetan, Kepuh, Josari, Sempu Kidul, Kaligayam Kidul, Karangpilang Lor Kidul, Jalan Bangke)</t>
  </si>
  <si>
    <t>Jalan Desa (Klepu, Ngadipiro Lor, Ngerco, Karangpilang kidul, Bedil Kulon)</t>
  </si>
  <si>
    <t>Talud jalan (Bedil Kulon, Ngadipiro Kidul, Sempu Lor, Kaligayam Lor)</t>
  </si>
  <si>
    <t>Talut jalan desa (Sempu kidul, kepuh, kaligayam lor, kaligayam kidul, karangpilang lor,klepu, ngadipiro kidul,sempu lor)</t>
  </si>
  <si>
    <t>Jalan desa (Ngadipiro lor,karangpilang kidul,banyu, bedil kulon,josari, ngerco)</t>
  </si>
  <si>
    <t>Talut jalan desa (Ngadipiro Lor, Ngadipiro Kidul, Ngerco, Kepuh, Sempu Kidul)</t>
  </si>
  <si>
    <t>Jalan Usaha Tani (Bedil Wetan)</t>
  </si>
  <si>
    <t>Instalasi listrik (3 unit)</t>
  </si>
  <si>
    <t>Rabat beton jalan Bangke-Candirejo (1 km) PISEW</t>
  </si>
  <si>
    <t>PISEW UPK Manfaat</t>
  </si>
  <si>
    <t>Talut jalan (josari, klepu, karangpilang lor, ngadipiro kidul)</t>
  </si>
  <si>
    <t>DDS APBDes 2019</t>
  </si>
  <si>
    <t>Cor rabat beton (BKK Karangpilang Lor)</t>
  </si>
  <si>
    <t>BKK Kabupaten 2019</t>
  </si>
  <si>
    <t>Cor rabat beton jalan lingkungan pemukiman (Sempu Kidul, Ngerco, Karangpilang Kidul)</t>
  </si>
  <si>
    <t xml:space="preserve">JUT Bedil Wetan </t>
  </si>
  <si>
    <t>Prasarana Jalan (Gorong-gorong Kaligayam Kidul)</t>
  </si>
  <si>
    <t>Talut jalan (Banyu, Bedil Kulon, Kaligayam Lor, Kepuh, Ngadipiro Lor, Sempu Lor)</t>
  </si>
  <si>
    <t>Cor rabat beton padukuhan Banyu dan Bedil Kulon</t>
  </si>
  <si>
    <t>Cor rabat beton padukuhan Banyu rt 07</t>
  </si>
  <si>
    <t>Aset Tetap Lainnya</t>
  </si>
  <si>
    <t>Alat Peragaan Edukasi PAUD</t>
  </si>
  <si>
    <t>JUMLAH</t>
  </si>
  <si>
    <t>LAPORAN REALISASI APB KALURAHAN</t>
  </si>
  <si>
    <t>PEMERINTAH KALURAHAN REJOSARI</t>
  </si>
  <si>
    <t>Kapanewon Semin</t>
  </si>
  <si>
    <t>Kabupaten Gunungkidul</t>
  </si>
  <si>
    <t>Ref</t>
  </si>
  <si>
    <t>(Lebih)/ kurang</t>
  </si>
  <si>
    <t>C.2</t>
  </si>
  <si>
    <t>C.3</t>
  </si>
  <si>
    <t>Bagian dr hasil pajak dan Retribusi Daerah</t>
  </si>
  <si>
    <t>C.4</t>
  </si>
  <si>
    <t>C.5</t>
  </si>
  <si>
    <t>Bantuan Keuangan Propinsi</t>
  </si>
  <si>
    <t>C.6</t>
  </si>
  <si>
    <t>Bantuan Keuangan Kabupaten/kota</t>
  </si>
  <si>
    <t>C.7</t>
  </si>
  <si>
    <t>Pendapatan Lain lain</t>
  </si>
  <si>
    <t>C.8</t>
  </si>
  <si>
    <t>JUMLAH PENDAPATAN</t>
  </si>
  <si>
    <t>BELANJA</t>
  </si>
  <si>
    <t>Bidang Penyelenggaraan pemerintah Desa</t>
  </si>
  <si>
    <t>C.9 dan C15</t>
  </si>
  <si>
    <t>Bidang Pelaksanaan Pembangunan Desa</t>
  </si>
  <si>
    <t>C.10 dan C15</t>
  </si>
  <si>
    <t>Bidang Pembinaan Kemasyaratan Desa</t>
  </si>
  <si>
    <t>C.11 dan C15</t>
  </si>
  <si>
    <t>Bidang Pemberdayaan Masyarakat Desa</t>
  </si>
  <si>
    <t>C.12 dan C15</t>
  </si>
  <si>
    <t>Bidang Penangulangan Bencana, Keadaan Darurat dan Mendesak Desa</t>
  </si>
  <si>
    <t>C.13 dan C15</t>
  </si>
  <si>
    <t>JUMLAH BELANJA</t>
  </si>
  <si>
    <t>C.14</t>
  </si>
  <si>
    <t>SURPLUS/(DEFISIT)</t>
  </si>
  <si>
    <t>PEMBIAYAAN</t>
  </si>
  <si>
    <t>C.15</t>
  </si>
  <si>
    <t>Pengeluaran Pembiayaan</t>
  </si>
  <si>
    <t>SILPA TAHUN BERJALAN</t>
  </si>
  <si>
    <t>PERATURAN KALURAHAN REJOSARI</t>
  </si>
  <si>
    <t>LAPORAN PERTANGGUNGJAWABAN REALISASI APBKALURAHAN TAHUN ANGGARAN 2021</t>
  </si>
  <si>
    <t>PROGRAM SEKTORAL, PROGRAM DAERAH, DAN PROGRAM LAINNYA YANG MASUK KE KALURAHAN</t>
  </si>
  <si>
    <t>Kalurahan</t>
  </si>
  <si>
    <t>Kapanewon</t>
  </si>
  <si>
    <t>Kabupaten</t>
  </si>
  <si>
    <t>Provinsi</t>
  </si>
  <si>
    <t>No.</t>
  </si>
  <si>
    <t>Program</t>
  </si>
  <si>
    <t>Kegiatan</t>
  </si>
  <si>
    <t>Jenis</t>
  </si>
  <si>
    <t xml:space="preserve">Lokasi </t>
  </si>
  <si>
    <t>Jumlah</t>
  </si>
  <si>
    <t>I</t>
  </si>
  <si>
    <t>BIDANG PEMERINTAHAN</t>
  </si>
  <si>
    <t>Sosialisasi perda tentang kependudukan</t>
  </si>
  <si>
    <t>Sosialisasi</t>
  </si>
  <si>
    <t>Balai dusun Ngerco</t>
  </si>
  <si>
    <t>APBD</t>
  </si>
  <si>
    <t>II</t>
  </si>
  <si>
    <t>BIDANG PEMBANGUNAN DESA</t>
  </si>
  <si>
    <t>Peningkatan kapasitas prasarana jalan</t>
  </si>
  <si>
    <t>Rehab gorong - gorong</t>
  </si>
  <si>
    <t>Kaligayam Kidul</t>
  </si>
  <si>
    <t>Unit</t>
  </si>
  <si>
    <t>APBD Kabupaten</t>
  </si>
  <si>
    <t>Karangpilang Lor</t>
  </si>
  <si>
    <t>Peningkatan kapasitas jalan kabupaten</t>
  </si>
  <si>
    <t>aspal</t>
  </si>
  <si>
    <t>Karangpilang</t>
  </si>
  <si>
    <t>paket</t>
  </si>
  <si>
    <t>PIWK</t>
  </si>
  <si>
    <t>Bantuan stimulan pembangunan rumah</t>
  </si>
  <si>
    <t>Rejosari</t>
  </si>
  <si>
    <t>unit</t>
  </si>
  <si>
    <t>Program BSPS</t>
  </si>
  <si>
    <t>III</t>
  </si>
  <si>
    <t>IV</t>
  </si>
  <si>
    <t>Irigasi sumur dangkal</t>
  </si>
  <si>
    <t>Pengeboran sumur</t>
  </si>
  <si>
    <t>Bedil Kulon</t>
  </si>
  <si>
    <t>DAK Propinsi</t>
  </si>
  <si>
    <t>Optimalisasi lahan (OPLAH)</t>
  </si>
  <si>
    <t>Irigasi pipa</t>
  </si>
  <si>
    <t>Poktan Mekarsari Ngerco</t>
  </si>
  <si>
    <t>APBD GK</t>
  </si>
  <si>
    <t>Peningkatan kapasitas pertanian</t>
  </si>
  <si>
    <t>Hand traktor</t>
  </si>
  <si>
    <t>Poktan Ngudi Luhur Karangpilang Kidul</t>
  </si>
  <si>
    <t>Cultivator</t>
  </si>
  <si>
    <t>Poktan Kepuh</t>
  </si>
  <si>
    <t>Rejosari,       Januari 2022</t>
  </si>
  <si>
    <t>Catatan Atas Laporan Keuangan</t>
  </si>
  <si>
    <t>Pemerintah Kalurahan Rejosari, Kapanewon Semin, Kabupaten Gunungkidul</t>
  </si>
  <si>
    <t>Tahun Anggaran 2021</t>
  </si>
  <si>
    <t>A.</t>
  </si>
  <si>
    <t>Informasi Umum</t>
  </si>
  <si>
    <r>
      <t xml:space="preserve">Pemerintah Kalurahan Rejosari merupakan kalurahan di Kapanewon Semin, Kabupaten Gunungkidul. Sesuai dengan Keputusan Bupati No. </t>
    </r>
    <r>
      <rPr>
        <sz val="11.5"/>
        <color rgb="FFFF0000"/>
        <rFont val="Bookman Old Style"/>
        <family val="1"/>
      </rPr>
      <t>141/215/PG/KPTS/2019</t>
    </r>
    <r>
      <rPr>
        <sz val="11.5"/>
        <rFont val="Bookman Old Style"/>
        <family val="1"/>
      </rPr>
      <t xml:space="preserve"> Tanggal </t>
    </r>
    <r>
      <rPr>
        <sz val="11.5"/>
        <color rgb="FFFF0000"/>
        <rFont val="Bookman Old Style"/>
        <family val="1"/>
      </rPr>
      <t>23 Desember 2019</t>
    </r>
    <r>
      <rPr>
        <sz val="11.5"/>
        <rFont val="Bookman Old Style"/>
        <family val="1"/>
      </rPr>
      <t>, saat ini kepengurusan Pemerintahan Kalurahan Rejosari terdiri dari:</t>
    </r>
  </si>
  <si>
    <t>1. Lurah : SUNARTO</t>
  </si>
  <si>
    <t>2. Plt. Carik : TRI WANDONO</t>
  </si>
  <si>
    <t>3. Bendahara Kalurahan : JOKO ISWARDOYO</t>
  </si>
  <si>
    <t>Kantor Pemerintahan Kalurahan beralamat di Kepuh, Kalurahan Rejosari, Kapanewon Semin, Kabupaten Gunungkidul</t>
  </si>
  <si>
    <t>B.</t>
  </si>
  <si>
    <t>Dasar Penyajian Laporan Keuangan</t>
  </si>
  <si>
    <t xml:space="preserve">Laporan Keuangan Desa berupa Laporan Realisasi APBKal sesuai basis kas dengan dasar harga perolehan. Pendapatan dicatat pada saat kas diterima di Bank atau Kas dan Belanja dicatat pada saat kas dikeluarkan dan telah bersifat definitif. </t>
  </si>
  <si>
    <t>C.</t>
  </si>
  <si>
    <t>Rincian Pos Laporan Keuangan</t>
  </si>
  <si>
    <t>1.</t>
  </si>
  <si>
    <t>Rekonsiliasi SILPA dan Kas</t>
  </si>
  <si>
    <t>SILPA tahun anggaran 2021</t>
  </si>
  <si>
    <t>Mutasi Potongan Pajak</t>
  </si>
  <si>
    <t>- Saldo Awal Periode Potongan Pajak yg belum disetor ke Kas Negara</t>
  </si>
  <si>
    <t>- Penerimaan Potongan Pajak tahun anggaran berjalan</t>
  </si>
  <si>
    <t>- Setoran Pajak ke Kas Negara selama tahun anggaran berjalan</t>
  </si>
  <si>
    <t>- Saldo Akhir Periode Potongan Pajak yg belum disetor ke Kas Negara</t>
  </si>
  <si>
    <t>Saldo Kas per 31 Desember 2021</t>
  </si>
  <si>
    <t>2.</t>
  </si>
  <si>
    <t>Pendapatan Asli Desa terdiri dari:</t>
  </si>
  <si>
    <t>a. Hasil Usaha</t>
  </si>
  <si>
    <t>b. Hasil Aset</t>
  </si>
  <si>
    <t>c. Swadaya, partisipasi, dan Gotong Royong</t>
  </si>
  <si>
    <t xml:space="preserve">d. Lain-lain PADes yang sah </t>
  </si>
  <si>
    <t>3.</t>
  </si>
  <si>
    <t>Dana Desa merupakan penerimaan desa yang diperoleh dari APBN. Jumlah penerimaan Dana Desa selama tahun anggaran 2021 adalah sebagai berikut:</t>
  </si>
  <si>
    <t>Tahap 1</t>
  </si>
  <si>
    <t>Tahap 2</t>
  </si>
  <si>
    <t>Tahap 3</t>
  </si>
  <si>
    <t>Tahap 4</t>
  </si>
  <si>
    <t>Tahap 5</t>
  </si>
  <si>
    <t>Tahap 6</t>
  </si>
  <si>
    <t>Tahap 7</t>
  </si>
  <si>
    <t>4.</t>
  </si>
  <si>
    <t>Bagian dari hasil pajak dan Retribusi Daerah</t>
  </si>
  <si>
    <t>Penerimaan Desa yang berasal dari Bagian dari hasil pajak dan Retribusi Daerah adalah sebagai beikut:</t>
  </si>
  <si>
    <t>5.</t>
  </si>
  <si>
    <t>Alokasi Dana Desa (ADD)</t>
  </si>
  <si>
    <t>Penerimaan Desa yang berasal dari Alokasi Dana Desa (ADD) adalah sebagai beikut:</t>
  </si>
  <si>
    <t>Tahap 8</t>
  </si>
  <si>
    <t>Tahap 9</t>
  </si>
  <si>
    <t>Tahap 10</t>
  </si>
  <si>
    <t>Tahap 11</t>
  </si>
  <si>
    <t>Tahap 12</t>
  </si>
  <si>
    <t>Catatan: Transfer Alokasi Dana Desa yang kami cantumkan pada CALK ini merupakan Transfer Alokasi Dana Desa Bruto, nilai tersebut termasuk potongan 1% oleh BKAD Kabupaten Gunungkidul untuk BPJS Kesehatan</t>
  </si>
  <si>
    <t>6.</t>
  </si>
  <si>
    <t>BKK dana keistimewaan</t>
  </si>
  <si>
    <t>………………</t>
  </si>
  <si>
    <t>7.</t>
  </si>
  <si>
    <t>Penerimaan Desa yang berasal dari Bantuan Keuangan Kabupaten Gununglidul adalah sebagai beikut:</t>
  </si>
  <si>
    <t>8.</t>
  </si>
  <si>
    <t>Pendapatan lain-lain terdiri dari:</t>
  </si>
  <si>
    <t>Penerimaan dari hasil kerjasama antar Desa</t>
  </si>
  <si>
    <t>Penerimaan dari hasil kerjasama Desa dengan pihak ketiga</t>
  </si>
  <si>
    <t>Penerimaan dari bantuan perusahaan yang berlokasi di Desa</t>
  </si>
  <si>
    <t>Koreksi kesalahan belanja tahun-tahun anggaran sebelumnya yang mengakibatkan penerimaan di kas Desa</t>
  </si>
  <si>
    <t>Bunga bank</t>
  </si>
  <si>
    <t>Lain-lain pendapatan yang sah</t>
  </si>
  <si>
    <t>9.</t>
  </si>
  <si>
    <t>Belanja - Bidang Penyelenggaraan Pemerintahan Desa</t>
  </si>
  <si>
    <t>Belanja untuk Bidang Penyelenggaraan Pemerintahan Desa terdiri dari:</t>
  </si>
  <si>
    <t>Belanja Pegawai</t>
  </si>
  <si>
    <t>Belanja Barang dan Jasa</t>
  </si>
  <si>
    <t>10.</t>
  </si>
  <si>
    <t>Belanja - Bidang Pembangunan Desa</t>
  </si>
  <si>
    <t>Belanja untuk Bidang Pembangunan Desa terdiri dari:</t>
  </si>
  <si>
    <t>11.</t>
  </si>
  <si>
    <t>Belanja - Bidang Pembinaan Kemasyaratan Desa</t>
  </si>
  <si>
    <t>Belanja untuk Bidang Pembinaan Kemasyarakatan Desa terdiri dari:</t>
  </si>
  <si>
    <t>12.</t>
  </si>
  <si>
    <t>Belanja - Bidang Pemberdayaan Masyarakat Desa</t>
  </si>
  <si>
    <t>Belanja untuk Bidang Perberdayaan Masyarakat Desa terdiri dari:</t>
  </si>
  <si>
    <t>13.</t>
  </si>
  <si>
    <t>Belanja - Bidang Penangulangan Bencana, Keadaan Darurat dan Mendesak Desa</t>
  </si>
  <si>
    <t>Selama tahun anggaran 20x1, Pemerintahan Desa melakukan penanggulangan bencana dan keadaan darurat sebagai berikut</t>
  </si>
  <si>
    <t>Belanja modal</t>
  </si>
  <si>
    <t>Belanja tidak terduga</t>
  </si>
  <si>
    <t>14.</t>
  </si>
  <si>
    <t>Belanja Desa dalam klasifikasi ekonomi</t>
  </si>
  <si>
    <t>Jumlah belanja dalam klasifikasi ekonomi adalah sebagai berikut</t>
  </si>
  <si>
    <t>Penghasilan Tetap dan Tunjangan Kepala Desa</t>
  </si>
  <si>
    <t>Penghasilan Tetap dan Tunjangan Perangkat Desa</t>
  </si>
  <si>
    <t>Jaminan Kesehatan Kepala Desa dan Perangkat Desa</t>
  </si>
  <si>
    <t>Tunjangan BPD</t>
  </si>
  <si>
    <t>Penghargaan Purna Tugas Bagi Aparatur Pemdes</t>
  </si>
  <si>
    <t>Belanja Barang Perlengkapan Kantor</t>
  </si>
  <si>
    <t>Belanja Jasa Honorarium</t>
  </si>
  <si>
    <t>Belanja Operasional Aparatur Desa</t>
  </si>
  <si>
    <t>Belanja Jasa Sewa</t>
  </si>
  <si>
    <t>Belanja Operasional Perkantoran</t>
  </si>
  <si>
    <t>Belanja Pemeliharaan</t>
  </si>
  <si>
    <t>Belanja Modal Pengadaan Tanah</t>
  </si>
  <si>
    <t>Belanja Modal Peralatan, Mesin, dan Alat Berat</t>
  </si>
  <si>
    <t xml:space="preserve">Belanja Modal Kendaraan </t>
  </si>
  <si>
    <t>Belanja Modal Gedung dan Bangunan</t>
  </si>
  <si>
    <t>Belanja Modal Jalan</t>
  </si>
  <si>
    <t>Belanja Modal Jembatan</t>
  </si>
  <si>
    <t>Belanja Modal Irigasi/Embung/Air Sungai/Drainase</t>
  </si>
  <si>
    <t>Belanja Modal Jaringan/Instalasi</t>
  </si>
  <si>
    <t>Belanja Modal lainnya</t>
  </si>
  <si>
    <t>15.</t>
  </si>
  <si>
    <t>Belanja Desa dalam klasifikasi Sub Bidang (Fungsi)</t>
  </si>
  <si>
    <t>Bidang Penyelenggaraan pemerintahan Desa</t>
  </si>
  <si>
    <t xml:space="preserve">Sub Bidang Penyelenggaraan Belanja Penghasilan Tetap, Tunjangan dan Operasional Pemerintahan Desa </t>
  </si>
  <si>
    <t>Sub Bidang Sarana dan Prasarana Pemerintahan Desa</t>
  </si>
  <si>
    <t>Sub Bidang Administrasi Kependudukan, Pencatatan Sipil, Statistik dan Kearsipan</t>
  </si>
  <si>
    <t>Sub Bidang Tata Praja Pemerintahan, Perencanaan, Keuangan dan Pelaporan</t>
  </si>
  <si>
    <t>Bidang Pembangunan Desa</t>
  </si>
  <si>
    <t>Sub Bidang Kawasan Permukiman</t>
  </si>
  <si>
    <t>Sub Bidang Kehutanan dan Lingkungan Hidup</t>
  </si>
  <si>
    <t>Sub Bidang Perhubungan, Komunikasi, dan Informatika</t>
  </si>
  <si>
    <t>Sub Bidang Ketenteraman, Ketertiban Umum, dan Pelindungan Masyarakat</t>
  </si>
  <si>
    <t>Sub Bidang Kepemudaan dan Olah Raga</t>
  </si>
  <si>
    <t>Sub Bidang Peningkatan Kapasitas Aparatur Desa</t>
  </si>
  <si>
    <t>Sub Bidang Koperasi, Usaha Mikro Kecil dan Menengah (UMKM)</t>
  </si>
  <si>
    <t>Sub Bidang Dukungan Penanaman Modal</t>
  </si>
  <si>
    <t>Sub Bidang Keadaan Darurat</t>
  </si>
  <si>
    <t xml:space="preserve">Sub Bidang Keadaan Mendesak. </t>
  </si>
  <si>
    <t>16.</t>
  </si>
  <si>
    <t>Pembiayaan</t>
  </si>
  <si>
    <t>Jumlah netto pembiayaan tahun anggaran 2020 adalah sebagai berikut:</t>
  </si>
  <si>
    <t>Penerimaan Pembiayaan terdiri dari:</t>
  </si>
  <si>
    <t>1. SILPA tahun anggaran sebelumnya</t>
  </si>
  <si>
    <t>2. Pencairan Dana Cadangan</t>
  </si>
  <si>
    <t>3. Hasil Penjualan Kekayaan Desa yang dipisahkan</t>
  </si>
  <si>
    <t>Pengeluaran Pembiayaan terdiri dari:</t>
  </si>
  <si>
    <t>1. Pembentukan Dana Cadangan</t>
  </si>
  <si>
    <t>2. Penyertaan Modal Desa</t>
  </si>
  <si>
    <t>17.</t>
  </si>
  <si>
    <t>Aset Desa</t>
  </si>
  <si>
    <t>Perolehan aset desa adalah sebagai berikut,</t>
  </si>
  <si>
    <t>Penambahan/ (Pengurangan)</t>
  </si>
  <si>
    <t>Peralatan, Mesin, dan Alat Berat</t>
  </si>
  <si>
    <t>Kendaraan</t>
  </si>
  <si>
    <t>Jalan/ Jaringan/ Instalasi</t>
  </si>
  <si>
    <t>Jembatan</t>
  </si>
  <si>
    <t>Irigasi/Embung/Air Sungai/Drainase</t>
  </si>
  <si>
    <t>Aset Tetap lainnya</t>
  </si>
  <si>
    <t>Konstruksi dalam Pengerjaan</t>
  </si>
  <si>
    <t>Rincian Aset Tetap dapat untuk masing-masing klasifikasi diatas dapat dilihat pada lampiran tentang rincian aset</t>
  </si>
  <si>
    <t>KAPANEWON SEMIN, KABUPATEN GUNUNGKIDUL</t>
  </si>
  <si>
    <t>RINCIAN ASET TETAP KALURAHAN</t>
  </si>
  <si>
    <t>PER 31 DESEMBER 2021</t>
  </si>
  <si>
    <t>Klas Aset dan Nama/ Identitas Aset Tetap</t>
  </si>
  <si>
    <t>Bukti Kepemilikan</t>
  </si>
  <si>
    <t>Kode Aset Tetap</t>
  </si>
  <si>
    <t>Tahun Perolehan</t>
  </si>
  <si>
    <t>Nilai Perolehan</t>
  </si>
  <si>
    <t>Kondisi Aset Tetap</t>
  </si>
  <si>
    <t>Nomor</t>
  </si>
  <si>
    <t>Tanggal</t>
  </si>
  <si>
    <t xml:space="preserve"> </t>
  </si>
  <si>
    <t>STNK</t>
  </si>
  <si>
    <t>Nopol. AB 2785 DW</t>
  </si>
  <si>
    <t>baik</t>
  </si>
  <si>
    <t>Hibah Pemda</t>
  </si>
  <si>
    <t>1.3.2.07.05</t>
  </si>
  <si>
    <t>APBDes</t>
  </si>
  <si>
    <t>sedang</t>
  </si>
  <si>
    <t>1.3.2.06.01</t>
  </si>
  <si>
    <t>BPPM DIY</t>
  </si>
  <si>
    <t>1.3.2.08.03</t>
  </si>
  <si>
    <t>1.3.2.08</t>
  </si>
  <si>
    <t>1.3.2.06.05.</t>
  </si>
  <si>
    <t>1.3.2.06.05</t>
  </si>
  <si>
    <t>1.3.2.09.01</t>
  </si>
  <si>
    <t>1.3.02.08.03</t>
  </si>
  <si>
    <t>1.3.2.08.01</t>
  </si>
  <si>
    <t>1.3.2.08.05</t>
  </si>
  <si>
    <t>1.3.2.07.04</t>
  </si>
  <si>
    <t>1.3.2.10.04.001</t>
  </si>
  <si>
    <t>Berita Acara</t>
  </si>
  <si>
    <t>29 Desember 2017</t>
  </si>
  <si>
    <t>Hibah BPD</t>
  </si>
  <si>
    <t>Nota</t>
  </si>
  <si>
    <t>Piagam penghargaan</t>
  </si>
  <si>
    <t>440/4129/KM.1</t>
  </si>
  <si>
    <t>1 november 2019</t>
  </si>
  <si>
    <t>1.3.2.09.06</t>
  </si>
  <si>
    <t>Hibah hadiah lomba desa siaga</t>
  </si>
  <si>
    <t>1.3.2.09.10</t>
  </si>
  <si>
    <t>28 Desember 2020</t>
  </si>
  <si>
    <t>14 Desember 2020</t>
  </si>
  <si>
    <t>23 Desember 2020</t>
  </si>
  <si>
    <t>1.3.2.01.08</t>
  </si>
  <si>
    <t>1.3.2.05.01</t>
  </si>
  <si>
    <t xml:space="preserve"> Linggis</t>
  </si>
  <si>
    <t>14 September 2020</t>
  </si>
  <si>
    <t>1.3.2.10.04</t>
  </si>
  <si>
    <t>3 Februari 2020</t>
  </si>
  <si>
    <t xml:space="preserve">baik </t>
  </si>
  <si>
    <t>10 Maret 2021</t>
  </si>
  <si>
    <t>APBKal</t>
  </si>
  <si>
    <t>3 baik</t>
  </si>
  <si>
    <t>bant. Prop 2011/2013</t>
  </si>
  <si>
    <t>6 Baik</t>
  </si>
  <si>
    <t>dana propinsi</t>
  </si>
  <si>
    <t>5 baik</t>
  </si>
  <si>
    <t>November</t>
  </si>
  <si>
    <t xml:space="preserve"> baik</t>
  </si>
  <si>
    <t>Gedungkantor desa</t>
  </si>
  <si>
    <t>APBN</t>
  </si>
  <si>
    <t>SPK</t>
  </si>
  <si>
    <t>03/TPK-BKK/BOR/XII/2020</t>
  </si>
  <si>
    <t>3 Desember 2020</t>
  </si>
  <si>
    <t>1.3.4.03.04</t>
  </si>
  <si>
    <t>V</t>
  </si>
  <si>
    <t>1.3.4.01.04</t>
  </si>
  <si>
    <t>1.3.4.01.03</t>
  </si>
  <si>
    <t>PPIP</t>
  </si>
  <si>
    <t>1.3.4.01.02</t>
  </si>
  <si>
    <t>1.3.4.01.01</t>
  </si>
  <si>
    <t xml:space="preserve">APBD </t>
  </si>
  <si>
    <t>1.3.4.01.06</t>
  </si>
  <si>
    <t>BAST</t>
  </si>
  <si>
    <t>10 November 2018</t>
  </si>
  <si>
    <t>12 Desember 2018</t>
  </si>
  <si>
    <t>21 Mei 2018</t>
  </si>
  <si>
    <t>1.3.4.05.05</t>
  </si>
  <si>
    <t>UPK Manfaat</t>
  </si>
  <si>
    <t>31 Juli 2019</t>
  </si>
  <si>
    <t>12 April 2019</t>
  </si>
  <si>
    <t>1.3.4.01.05</t>
  </si>
  <si>
    <t>VI</t>
  </si>
  <si>
    <t>VII</t>
  </si>
  <si>
    <t>Irigasi/ Embung/ Air Sungai/ Drainase</t>
  </si>
  <si>
    <t>VIII</t>
  </si>
  <si>
    <t>Jaringan/ Instalasi</t>
  </si>
  <si>
    <t>IX</t>
  </si>
  <si>
    <t>Alat Peragaan Edukasi untuk PAUD</t>
  </si>
  <si>
    <t>1.3.5.01.08</t>
  </si>
  <si>
    <t>x</t>
  </si>
  <si>
    <t>Total Nilai Aset Tetap per 31 Desember 2021</t>
  </si>
  <si>
    <t>LAMPIRAN I</t>
  </si>
  <si>
    <t>Laporan Keuangan</t>
  </si>
  <si>
    <t>Pemerintah Kalurahan Rejosari</t>
  </si>
  <si>
    <t>Daftar Isi</t>
  </si>
  <si>
    <t>halaman</t>
  </si>
  <si>
    <t>Rincian Pos Laporan Realisasi Anggaran</t>
  </si>
  <si>
    <t>Belaja Bidang Penyelenggaraan pemerintah Desa</t>
  </si>
  <si>
    <t>Belanja Bidang Pelaksanaan Pembangunan Desa</t>
  </si>
  <si>
    <t>Belanja Bidang Pembinaan Kemasyaratan Desa</t>
  </si>
  <si>
    <t>BelanjaBidang Pemberdayaan Kemasyaratan Desa</t>
  </si>
  <si>
    <t>Belanja Bidang Penanggulangan Bencana, Darurat dan Mendesak Desa</t>
  </si>
  <si>
    <t xml:space="preserve">Belanja Desa dalam Klasifikasi Ekonomi </t>
  </si>
  <si>
    <t>Belanja Desa dalam Klasifikasi Sub Bidang (Fungsi)</t>
  </si>
  <si>
    <t>Lampiran</t>
  </si>
  <si>
    <t>Lampiran 1 - Rincian Aset Tetap Desa</t>
  </si>
  <si>
    <t>Lampiran 2 - Realisasi Kegiatan</t>
  </si>
  <si>
    <t>Lampiran 3 - Program Sektoral</t>
  </si>
  <si>
    <t>Lampiran 4 - Mutasi Aset</t>
  </si>
  <si>
    <t>LAPORAN PERTANGGUNG JAWABAN REALISASI APB KALURAHAN TAHUN ANGGARAN 2021</t>
  </si>
  <si>
    <t>Laporan Realisasi APBKalurahan</t>
  </si>
  <si>
    <t>(7=3+4+5+6)</t>
  </si>
  <si>
    <t>Siltap dan tunjangan Lurah</t>
  </si>
  <si>
    <t>12 bln</t>
  </si>
  <si>
    <t>Siltap dan tunjangan pamong kalurahan</t>
  </si>
  <si>
    <t>Jamsos Lurah dan pamong</t>
  </si>
  <si>
    <t>Operasional Pemkal</t>
  </si>
  <si>
    <t>Ls/12 bln</t>
  </si>
  <si>
    <t>Tunjangan Bamuskal</t>
  </si>
  <si>
    <t>Operasional Bamuskal</t>
  </si>
  <si>
    <t>Ls</t>
  </si>
  <si>
    <t>Insentif RT RW</t>
  </si>
  <si>
    <t>80 org</t>
  </si>
  <si>
    <t>Perbaikan gedung dan sarana kantor</t>
  </si>
  <si>
    <t>Pengadaan mebelair</t>
  </si>
  <si>
    <t>Servis kendaraan Dinas</t>
  </si>
  <si>
    <t>Ls/Liter</t>
  </si>
  <si>
    <t>Servis peralatan Kerja</t>
  </si>
  <si>
    <t>Pendataan dan pengelolaan profil desa</t>
  </si>
  <si>
    <t>Ls/Org</t>
  </si>
  <si>
    <t>Dokumen monografi kalurahan</t>
  </si>
  <si>
    <t>Data kemiskinan terpadu</t>
  </si>
  <si>
    <t>Terselenggaranya Musren dan musdes</t>
  </si>
  <si>
    <t>Ls/org</t>
  </si>
  <si>
    <t>DokumenRKPKal dan perubahan RKPKal</t>
  </si>
  <si>
    <t>Dokumen APBKal,perubahan APBKal,LPJ</t>
  </si>
  <si>
    <t>Honorarium pengelola Aset</t>
  </si>
  <si>
    <t>4 OB</t>
  </si>
  <si>
    <t>Dokumen LPPkalurahan</t>
  </si>
  <si>
    <t>Pengelolaan SID</t>
  </si>
  <si>
    <t>8 OB</t>
  </si>
  <si>
    <t>Terpilihnya Lurah PAW</t>
  </si>
  <si>
    <t>Ls/Org/OB</t>
  </si>
  <si>
    <t>Dokumen SPJ</t>
  </si>
  <si>
    <t>Pakaian Dinas Pamong Kalurahan</t>
  </si>
  <si>
    <t>26 Bh</t>
  </si>
  <si>
    <t>Honor pendidik Paud dan Operasionalnya</t>
  </si>
  <si>
    <t>Org/OB</t>
  </si>
  <si>
    <t>Honor pengelola Perpustakaan</t>
  </si>
  <si>
    <t>OB</t>
  </si>
  <si>
    <t>Latihan Karawitan</t>
  </si>
  <si>
    <t>Ls/OB</t>
  </si>
  <si>
    <t>PMT Balita dan Operasional Posyandu</t>
  </si>
  <si>
    <t>Rapat rutin operasional desa siaga</t>
  </si>
  <si>
    <t>Terwujudnya gerakan kesehatan Masyarakat</t>
  </si>
  <si>
    <t>Data Kesehatan</t>
  </si>
  <si>
    <t>Insentif Kader dan rapat rutin</t>
  </si>
  <si>
    <t>Stimulan pembuatan Spal</t>
  </si>
  <si>
    <t>Ls/Org/Ok</t>
  </si>
  <si>
    <t>Terpeliharanya jln lingkungan pemukiman</t>
  </si>
  <si>
    <t>Rehab Balai Padukuhan  Bdl wetan</t>
  </si>
  <si>
    <t>Cor rabat Beton</t>
  </si>
  <si>
    <t xml:space="preserve">Rehab Balai Padukuhan   </t>
  </si>
  <si>
    <t>Ls/Org/OK</t>
  </si>
  <si>
    <t>Stimulan RTLh</t>
  </si>
  <si>
    <t>Pengelolaan sumber mata air</t>
  </si>
  <si>
    <t>Pengembanga spamdus sempu kdl ,bedil Wtn</t>
  </si>
  <si>
    <t>Stimulan jamban sehat</t>
  </si>
  <si>
    <t>tersedianya Baleho informasi kalurahan</t>
  </si>
  <si>
    <t>Peningkatan jaringan Internet</t>
  </si>
  <si>
    <t>Terlaksananya fasilitas perlindungan sosial</t>
  </si>
  <si>
    <t>Stimulan keagamaan safari ramadhan</t>
  </si>
  <si>
    <t xml:space="preserve">Rapat rutin </t>
  </si>
  <si>
    <t>HONOR TPK</t>
  </si>
  <si>
    <t xml:space="preserve">Ls </t>
  </si>
  <si>
    <t>Rapat rutin dan pengurus</t>
  </si>
  <si>
    <t>terselenggaranya pelatihan kelompok perikanan</t>
  </si>
  <si>
    <t>Stimulan kandang KUBE</t>
  </si>
  <si>
    <t>Pelatihan Budaya bibit buah</t>
  </si>
  <si>
    <t>Grandhouse untuk KWT</t>
  </si>
  <si>
    <t>Pertemuan rutin kelompok difabel</t>
  </si>
  <si>
    <t>Pembinaan</t>
  </si>
  <si>
    <t>Pelatihan Las untuk kartuna</t>
  </si>
  <si>
    <t>Penanggulangan bencana</t>
  </si>
  <si>
    <t>BLT dan penaganan Covid</t>
  </si>
  <si>
    <t>Belanja perjalanan dinas</t>
  </si>
  <si>
    <t>Belanja Barang dan Jasa yang Diserahkan kepada masyarakat</t>
  </si>
  <si>
    <t>Belanja modal sejumlah Rp. 290.091.690,00 yang menjadi aset tetap senilai 285.266.690,00 karena yang sejumlah Rp. 4.825.000,00 merupakan belanja yang diberikan kepada masyarakat sebagai bahan pelatihan</t>
  </si>
  <si>
    <t>Sosialisasi perda tentang tanah kadipaten dan tanah kasultanan</t>
  </si>
  <si>
    <t>Balai Kalurahan Rejosari</t>
  </si>
  <si>
    <t>kegiatan</t>
  </si>
  <si>
    <t>Bantuan peralatan kebencanaan</t>
  </si>
  <si>
    <t>BPBD GK</t>
  </si>
  <si>
    <t>FPRB dusun Klepu, Ngadipiro Kidul, Josari, Sempu Lor</t>
  </si>
  <si>
    <t>Angkong, Sekop, Senggrong, Permakanan</t>
  </si>
  <si>
    <t>dusun</t>
  </si>
  <si>
    <t>Tempat pemandian jenazah</t>
  </si>
  <si>
    <t>Oxymetri</t>
  </si>
  <si>
    <t>Tabung oksigen dan regulator</t>
  </si>
  <si>
    <t xml:space="preserve">Etalase </t>
  </si>
  <si>
    <t>BKK Danais 2021</t>
  </si>
  <si>
    <t>Sosialisasi perda nomor 2 dan 14 tahun 2020 tentang pengelolaan sampah</t>
  </si>
  <si>
    <t>tempat tidur (bed)</t>
  </si>
  <si>
    <t>meja</t>
  </si>
  <si>
    <t xml:space="preserve">kursi </t>
  </si>
  <si>
    <t>sprayer elektrik</t>
  </si>
  <si>
    <t>kompor</t>
  </si>
  <si>
    <t>Belanja barang yang bukan merupakan modal tetapi menjadi aset tetap senilai Rp. 25.100.000,00</t>
  </si>
  <si>
    <t>Kotak suara</t>
  </si>
  <si>
    <t>Papan nama pemerintah kalurahan</t>
  </si>
  <si>
    <t>Pemkab GK</t>
  </si>
  <si>
    <t>Penambahan aset hibah dari pemerintah kabupaten Gunungkidul senilai Rp. 3.363.500</t>
  </si>
  <si>
    <t>Penambahan aset tahun 2021 senilai Rp. 313.730.190 (Tiga ratus tiga belas juta tujuh ratus tiga puluh ribu seratus sembilan puluh rupiah)</t>
  </si>
  <si>
    <t>tempat tidur</t>
  </si>
  <si>
    <t>November 2021</t>
  </si>
  <si>
    <t>September 2021</t>
  </si>
  <si>
    <t>Juli 2021</t>
  </si>
  <si>
    <t>April 2021</t>
  </si>
  <si>
    <t>18 Maret 2021</t>
  </si>
  <si>
    <t>1.3.2.05.07</t>
  </si>
  <si>
    <t>1.1.3.06.01</t>
  </si>
  <si>
    <t>1.3.2.04.04</t>
  </si>
  <si>
    <t>1.3.2.05.11</t>
  </si>
  <si>
    <t>1.3.2.07</t>
  </si>
  <si>
    <t>1.3.2.05.12</t>
  </si>
  <si>
    <t>1.3.2.07.01</t>
  </si>
  <si>
    <t>1.3.2.01.01</t>
  </si>
  <si>
    <t>1.3.3.07.04</t>
  </si>
  <si>
    <t>1.3.3.01.06</t>
  </si>
  <si>
    <t>1.3.3.07.11</t>
  </si>
  <si>
    <t>1.3.3.01.07</t>
  </si>
  <si>
    <t>1.3.3.06.03</t>
  </si>
  <si>
    <t>1.3.3.01.01</t>
  </si>
  <si>
    <t>1.3.3.01.02</t>
  </si>
  <si>
    <t>1.3.3.07.06</t>
  </si>
  <si>
    <t>1.3.4.03.11</t>
  </si>
  <si>
    <t>1.3.2.05.08</t>
  </si>
  <si>
    <t>1.3.4.05</t>
  </si>
  <si>
    <t>Bantuan Jamban sehat</t>
  </si>
  <si>
    <t>Kekurangan BHP TA 2020</t>
  </si>
  <si>
    <t>Penerimaan Desa yang berasal dari Bantuan Keuangan Propinsi adalah sebagai beikut: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</si>
</sst>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164" formatCode="_-* #,##0_-;\-* #,##0_-;_-* &quot;-&quot;_-;_-@_-"/>
    <numFmt numFmtId="165" formatCode="00,"/>
    <numFmt numFmtId="166" formatCode="#,##0;[Red]#,##0"/>
    <numFmt numFmtId="167" formatCode="#,##0.00;[Red]#,##0.00"/>
  </numFmts>
  <fonts count="28" x14ac:knownFonts="1">
    <font>
      <sz val="11"/>
      <color theme="1"/>
      <name val="Calibri"/>
      <family val="2"/>
      <charset val="1"/>
      <scheme val="minor"/>
    </font>
    <font>
      <sz val="11"/>
      <color theme="1"/>
      <name val="Calibri"/>
      <family val="2"/>
      <charset val="1"/>
      <scheme val="minor"/>
    </font>
    <font>
      <sz val="10"/>
      <color theme="1"/>
      <name val="Bookman Old Style"/>
      <family val="1"/>
    </font>
    <font>
      <b/>
      <sz val="9"/>
      <color theme="1"/>
      <name val="Bookman Old Style"/>
      <family val="1"/>
    </font>
    <font>
      <sz val="9"/>
      <color theme="1"/>
      <name val="Bookman Old Style"/>
      <family val="1"/>
    </font>
    <font>
      <b/>
      <sz val="11"/>
      <color theme="1"/>
      <name val="Arial"/>
      <family val="2"/>
    </font>
    <font>
      <sz val="11"/>
      <color theme="1"/>
      <name val="Arial"/>
      <family val="2"/>
    </font>
    <font>
      <sz val="10"/>
      <color indexed="8"/>
      <name val="Arial"/>
      <family val="2"/>
    </font>
    <font>
      <b/>
      <sz val="9"/>
      <color indexed="8"/>
      <name val="Bookman Old Style"/>
      <family val="1"/>
    </font>
    <font>
      <sz val="9"/>
      <color indexed="8"/>
      <name val="Bookman Old Style"/>
      <family val="1"/>
    </font>
    <font>
      <b/>
      <sz val="10"/>
      <color indexed="8"/>
      <name val="Arial"/>
      <family val="2"/>
    </font>
    <font>
      <sz val="10"/>
      <color theme="1"/>
      <name val="Arial"/>
      <family val="2"/>
    </font>
    <font>
      <sz val="11"/>
      <color theme="1"/>
      <name val="Bookman Old Style"/>
      <family val="1"/>
    </font>
    <font>
      <b/>
      <sz val="11"/>
      <color theme="1"/>
      <name val="Bookman Old Style"/>
      <family val="1"/>
    </font>
    <font>
      <sz val="11"/>
      <name val="Bookman Old Style"/>
      <family val="1"/>
    </font>
    <font>
      <sz val="10"/>
      <name val="Arial"/>
      <family val="2"/>
    </font>
    <font>
      <sz val="12"/>
      <color indexed="8"/>
      <name val="Bookman Old Style"/>
      <family val="1"/>
    </font>
    <font>
      <i/>
      <sz val="11"/>
      <color theme="1"/>
      <name val="Bookman Old Style"/>
      <family val="1"/>
    </font>
    <font>
      <sz val="12"/>
      <color theme="1"/>
      <name val="Bookman Old Style"/>
      <family val="1"/>
    </font>
    <font>
      <sz val="16"/>
      <name val="Bookman Old Style"/>
      <family val="1"/>
    </font>
    <font>
      <sz val="12"/>
      <name val="Bookman Old Style"/>
      <family val="1"/>
    </font>
    <font>
      <sz val="11.5"/>
      <name val="Bookman Old Style"/>
      <family val="1"/>
    </font>
    <font>
      <sz val="11.5"/>
      <color rgb="FFFF0000"/>
      <name val="Bookman Old Style"/>
      <family val="1"/>
    </font>
    <font>
      <sz val="9"/>
      <name val="Bookman Old Style"/>
      <family val="1"/>
    </font>
    <font>
      <sz val="8"/>
      <name val="Bookman Old Style"/>
      <family val="1"/>
    </font>
    <font>
      <sz val="8.5"/>
      <name val="Bookman Old Style"/>
      <family val="1"/>
    </font>
    <font>
      <i/>
      <sz val="11"/>
      <name val="Bookman Old Style"/>
      <family val="1"/>
    </font>
    <font>
      <sz val="11.5"/>
      <color theme="1"/>
      <name val="Bookman Old Style"/>
      <family val="1"/>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0" borderId="0"/>
    <xf numFmtId="0" fontId="15" fillId="0" borderId="0"/>
  </cellStyleXfs>
  <cellXfs count="333">
    <xf numFmtId="0" fontId="0" fillId="0" borderId="0" xfId="0"/>
    <xf numFmtId="0" fontId="2" fillId="0" borderId="0" xfId="0" applyFont="1" applyFill="1"/>
    <xf numFmtId="0" fontId="2" fillId="0" borderId="0" xfId="0" applyFont="1" applyFill="1" applyAlignment="1">
      <alignment horizontal="left"/>
    </xf>
    <xf numFmtId="0" fontId="0" fillId="0" borderId="0" xfId="0" applyFill="1"/>
    <xf numFmtId="0" fontId="2" fillId="0" borderId="0" xfId="0" applyFont="1" applyFill="1" applyAlignment="1">
      <alignment vertical="top" wrapText="1"/>
    </xf>
    <xf numFmtId="0" fontId="2" fillId="0" borderId="0" xfId="0" applyFont="1" applyFill="1" applyAlignment="1">
      <alignment vertical="top"/>
    </xf>
    <xf numFmtId="0" fontId="3" fillId="0" borderId="1" xfId="0" applyFont="1" applyFill="1" applyBorder="1"/>
    <xf numFmtId="0" fontId="4" fillId="0" borderId="0" xfId="0" applyFont="1" applyFill="1" applyBorder="1" applyAlignment="1">
      <alignment horizontal="center"/>
    </xf>
    <xf numFmtId="0" fontId="4" fillId="0" borderId="0" xfId="0" applyFont="1" applyFill="1"/>
    <xf numFmtId="41" fontId="4" fillId="0" borderId="0" xfId="0" applyNumberFormat="1" applyFont="1" applyFill="1"/>
    <xf numFmtId="0" fontId="6"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 xfId="0" applyFont="1" applyFill="1" applyBorder="1" applyAlignment="1">
      <alignment vertical="center" wrapText="1"/>
    </xf>
    <xf numFmtId="0" fontId="4" fillId="0" borderId="1" xfId="0" applyFont="1" applyFill="1" applyBorder="1"/>
    <xf numFmtId="0" fontId="8" fillId="0" borderId="1" xfId="3" applyFont="1" applyFill="1" applyBorder="1" applyAlignment="1" applyProtection="1">
      <alignment horizontal="left" vertical="top"/>
      <protection locked="0"/>
    </xf>
    <xf numFmtId="164" fontId="3" fillId="0" borderId="1" xfId="1" applyFont="1" applyFill="1" applyBorder="1"/>
    <xf numFmtId="10" fontId="3" fillId="0" borderId="1" xfId="2" applyNumberFormat="1" applyFont="1" applyFill="1" applyBorder="1"/>
    <xf numFmtId="164" fontId="4" fillId="0" borderId="1" xfId="1" applyFont="1" applyFill="1" applyBorder="1"/>
    <xf numFmtId="164" fontId="8" fillId="0" borderId="1" xfId="1" applyFont="1" applyFill="1" applyBorder="1" applyAlignment="1" applyProtection="1">
      <alignment horizontal="right" vertical="top"/>
      <protection locked="0"/>
    </xf>
    <xf numFmtId="0" fontId="9" fillId="0" borderId="1" xfId="3" applyFont="1" applyFill="1" applyBorder="1" applyAlignment="1" applyProtection="1">
      <alignment horizontal="left" vertical="top"/>
      <protection locked="0"/>
    </xf>
    <xf numFmtId="164" fontId="9" fillId="0" borderId="1" xfId="1" applyFont="1" applyFill="1" applyBorder="1" applyAlignment="1" applyProtection="1">
      <alignment horizontal="right" vertical="top"/>
      <protection locked="0"/>
    </xf>
    <xf numFmtId="0" fontId="8" fillId="0" borderId="1" xfId="3" applyFont="1" applyFill="1" applyBorder="1" applyAlignment="1" applyProtection="1">
      <alignment horizontal="left" vertical="center"/>
      <protection locked="0"/>
    </xf>
    <xf numFmtId="164" fontId="3" fillId="0" borderId="1" xfId="1" applyFont="1" applyFill="1" applyBorder="1" applyAlignment="1">
      <alignment vertical="center"/>
    </xf>
    <xf numFmtId="0" fontId="8" fillId="0" borderId="1" xfId="3" applyFont="1" applyFill="1" applyBorder="1" applyAlignment="1" applyProtection="1">
      <alignment horizontal="left" vertical="center" wrapText="1"/>
      <protection locked="0"/>
    </xf>
    <xf numFmtId="0" fontId="9" fillId="0" borderId="1" xfId="3" applyFont="1" applyFill="1" applyBorder="1"/>
    <xf numFmtId="164" fontId="8" fillId="0" borderId="1" xfId="1" applyFont="1" applyFill="1" applyBorder="1" applyAlignment="1">
      <alignment vertical="center"/>
    </xf>
    <xf numFmtId="165" fontId="9" fillId="0" borderId="1" xfId="3" applyNumberFormat="1" applyFont="1" applyFill="1" applyBorder="1" applyAlignment="1" applyProtection="1">
      <alignment horizontal="left" vertical="top"/>
      <protection locked="0"/>
    </xf>
    <xf numFmtId="164" fontId="8" fillId="0" borderId="1" xfId="1" applyFont="1" applyFill="1" applyBorder="1"/>
    <xf numFmtId="0" fontId="8" fillId="0" borderId="1" xfId="3" applyFont="1" applyFill="1" applyBorder="1" applyAlignment="1" applyProtection="1">
      <alignment horizontal="left" vertical="top" wrapText="1"/>
      <protection locked="0"/>
    </xf>
    <xf numFmtId="164" fontId="8" fillId="0" borderId="1" xfId="1" applyFont="1" applyFill="1" applyBorder="1" applyAlignment="1" applyProtection="1">
      <alignment horizontal="right" vertical="center"/>
      <protection locked="0"/>
    </xf>
    <xf numFmtId="0" fontId="9" fillId="0" borderId="1" xfId="3" applyFont="1" applyFill="1" applyBorder="1" applyAlignment="1" applyProtection="1">
      <alignment horizontal="left" vertical="top" wrapText="1"/>
      <protection locked="0"/>
    </xf>
    <xf numFmtId="164" fontId="9" fillId="0" borderId="1" xfId="1" applyFont="1" applyFill="1" applyBorder="1" applyAlignment="1" applyProtection="1">
      <alignment horizontal="right" vertical="center"/>
      <protection locked="0"/>
    </xf>
    <xf numFmtId="0" fontId="9" fillId="0" borderId="1" xfId="3" applyFont="1" applyFill="1" applyBorder="1" applyAlignment="1" applyProtection="1">
      <alignment horizontal="left" vertical="center" wrapText="1"/>
      <protection locked="0"/>
    </xf>
    <xf numFmtId="164" fontId="9" fillId="0" borderId="1" xfId="1" applyFont="1" applyFill="1" applyBorder="1" applyAlignment="1">
      <alignment vertical="center"/>
    </xf>
    <xf numFmtId="164" fontId="4" fillId="0" borderId="1" xfId="1" applyFont="1" applyFill="1" applyBorder="1" applyAlignment="1">
      <alignment vertical="center"/>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164" fontId="3" fillId="0" borderId="1" xfId="0" applyNumberFormat="1" applyFont="1" applyFill="1" applyBorder="1"/>
    <xf numFmtId="164" fontId="3" fillId="0" borderId="4" xfId="0" applyNumberFormat="1" applyFont="1" applyFill="1" applyBorder="1"/>
    <xf numFmtId="164" fontId="4" fillId="0" borderId="4" xfId="1" applyFont="1" applyFill="1" applyBorder="1"/>
    <xf numFmtId="0" fontId="0" fillId="0" borderId="1" xfId="0" applyFill="1" applyBorder="1"/>
    <xf numFmtId="0" fontId="10" fillId="0" borderId="1" xfId="3" applyFont="1" applyFill="1" applyBorder="1" applyAlignment="1" applyProtection="1">
      <alignment horizontal="left" vertical="top"/>
      <protection locked="0"/>
    </xf>
    <xf numFmtId="164" fontId="0" fillId="0" borderId="1" xfId="0" applyNumberFormat="1" applyFill="1" applyBorder="1"/>
    <xf numFmtId="0" fontId="10" fillId="0" borderId="1" xfId="3" applyFont="1" applyFill="1" applyBorder="1" applyAlignment="1" applyProtection="1">
      <alignment horizontal="center" vertical="top"/>
      <protection locked="0"/>
    </xf>
    <xf numFmtId="0" fontId="2" fillId="0" borderId="1" xfId="0" applyFont="1" applyFill="1" applyBorder="1" applyAlignment="1"/>
    <xf numFmtId="0" fontId="2" fillId="0" borderId="0" xfId="0" applyFont="1" applyFill="1" applyAlignment="1"/>
    <xf numFmtId="0" fontId="0" fillId="0" borderId="0" xfId="0" applyFill="1" applyBorder="1"/>
    <xf numFmtId="0" fontId="10" fillId="0" borderId="0" xfId="3" applyFont="1" applyFill="1" applyBorder="1" applyAlignment="1" applyProtection="1">
      <alignment horizontal="center" vertical="top"/>
      <protection locked="0"/>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0" fillId="0" borderId="0" xfId="3" applyFont="1" applyFill="1" applyBorder="1" applyAlignment="1" applyProtection="1">
      <alignment horizontal="left" vertical="top"/>
      <protection locked="0"/>
    </xf>
    <xf numFmtId="0" fontId="7" fillId="0" borderId="0" xfId="3" applyFont="1" applyFill="1" applyBorder="1"/>
    <xf numFmtId="0" fontId="7" fillId="0" borderId="0" xfId="3" applyFont="1" applyFill="1" applyBorder="1" applyAlignment="1" applyProtection="1">
      <alignment horizontal="left" vertical="top"/>
      <protection locked="0"/>
    </xf>
    <xf numFmtId="10" fontId="4" fillId="0" borderId="1" xfId="2" applyNumberFormat="1" applyFont="1" applyFill="1" applyBorder="1"/>
    <xf numFmtId="164" fontId="9" fillId="0" borderId="1" xfId="1" applyFont="1" applyFill="1" applyBorder="1"/>
    <xf numFmtId="0" fontId="12" fillId="0" borderId="0" xfId="0" applyFont="1"/>
    <xf numFmtId="0" fontId="12" fillId="0" borderId="0" xfId="0" applyFont="1" applyAlignment="1">
      <alignment horizontal="center"/>
    </xf>
    <xf numFmtId="0" fontId="12" fillId="0" borderId="1" xfId="0" applyFont="1" applyBorder="1" applyAlignment="1">
      <alignment horizontal="center"/>
    </xf>
    <xf numFmtId="0" fontId="12" fillId="0" borderId="1" xfId="0" applyFont="1" applyBorder="1"/>
    <xf numFmtId="0" fontId="12" fillId="0" borderId="1" xfId="0" quotePrefix="1" applyFont="1" applyBorder="1" applyAlignment="1">
      <alignment horizontal="center" vertical="center"/>
    </xf>
    <xf numFmtId="0" fontId="12" fillId="0" borderId="1" xfId="0" quotePrefix="1"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vertical="center"/>
    </xf>
    <xf numFmtId="0" fontId="12" fillId="0" borderId="1" xfId="0" applyFont="1" applyBorder="1" applyAlignment="1">
      <alignment vertical="center"/>
    </xf>
    <xf numFmtId="0" fontId="13" fillId="0" borderId="1" xfId="0" applyFont="1" applyBorder="1"/>
    <xf numFmtId="0" fontId="12" fillId="0" borderId="1" xfId="0" applyFont="1" applyBorder="1" applyAlignment="1">
      <alignment horizontal="center" vertical="center"/>
    </xf>
    <xf numFmtId="164" fontId="12" fillId="0" borderId="1" xfId="1" applyFont="1" applyBorder="1" applyAlignment="1">
      <alignment vertical="center"/>
    </xf>
    <xf numFmtId="0" fontId="14" fillId="2" borderId="1" xfId="3" applyFont="1" applyFill="1" applyBorder="1" applyAlignment="1">
      <alignment horizontal="left" vertical="top" wrapText="1"/>
    </xf>
    <xf numFmtId="164" fontId="14" fillId="2" borderId="1" xfId="1" applyFont="1" applyFill="1" applyBorder="1" applyAlignment="1">
      <alignment vertical="center" wrapText="1"/>
    </xf>
    <xf numFmtId="164" fontId="14" fillId="2" borderId="1" xfId="1" applyFont="1" applyFill="1" applyBorder="1" applyAlignment="1">
      <alignment horizontal="right" vertical="center" wrapText="1"/>
    </xf>
    <xf numFmtId="0" fontId="12" fillId="2" borderId="1" xfId="0" applyFont="1" applyFill="1" applyBorder="1" applyAlignment="1">
      <alignment horizontal="left"/>
    </xf>
    <xf numFmtId="3" fontId="12" fillId="2" borderId="1" xfId="0" applyNumberFormat="1" applyFont="1" applyFill="1" applyBorder="1" applyAlignment="1">
      <alignment horizontal="right" vertical="center"/>
    </xf>
    <xf numFmtId="0" fontId="12" fillId="2" borderId="1" xfId="0" applyFont="1" applyFill="1" applyBorder="1" applyAlignment="1"/>
    <xf numFmtId="41" fontId="12" fillId="2" borderId="1" xfId="1" applyNumberFormat="1" applyFont="1" applyFill="1" applyBorder="1" applyAlignment="1">
      <alignment horizontal="right" vertical="center"/>
    </xf>
    <xf numFmtId="0" fontId="12" fillId="0" borderId="1" xfId="0" applyFont="1" applyBorder="1" applyAlignment="1"/>
    <xf numFmtId="37" fontId="12" fillId="0" borderId="1" xfId="0" applyNumberFormat="1" applyFont="1" applyBorder="1" applyAlignment="1">
      <alignment horizontal="right" vertical="center"/>
    </xf>
    <xf numFmtId="164" fontId="12" fillId="0" borderId="0" xfId="0" applyNumberFormat="1" applyFont="1"/>
    <xf numFmtId="3" fontId="12" fillId="2" borderId="1" xfId="0" applyNumberFormat="1" applyFont="1" applyFill="1" applyBorder="1" applyAlignment="1">
      <alignment horizontal="right" wrapText="1"/>
    </xf>
    <xf numFmtId="3" fontId="12" fillId="2" borderId="1" xfId="0" applyNumberFormat="1" applyFont="1" applyFill="1" applyBorder="1" applyAlignment="1">
      <alignment horizontal="right"/>
    </xf>
    <xf numFmtId="0" fontId="12" fillId="2" borderId="1" xfId="0" applyFont="1" applyFill="1" applyBorder="1" applyAlignment="1">
      <alignment horizontal="left" vertical="center"/>
    </xf>
    <xf numFmtId="0" fontId="16" fillId="0" borderId="1" xfId="4" applyFont="1" applyFill="1" applyBorder="1" applyAlignment="1" applyProtection="1">
      <alignment horizontal="left" vertical="top"/>
      <protection locked="0"/>
    </xf>
    <xf numFmtId="166" fontId="12" fillId="0" borderId="1" xfId="1" applyNumberFormat="1" applyFont="1" applyBorder="1"/>
    <xf numFmtId="164" fontId="12" fillId="0" borderId="1" xfId="1" applyFont="1" applyBorder="1"/>
    <xf numFmtId="0" fontId="12" fillId="0" borderId="1" xfId="0" applyFont="1" applyBorder="1" applyAlignment="1">
      <alignment horizontal="left"/>
    </xf>
    <xf numFmtId="0" fontId="12" fillId="0" borderId="1" xfId="0" applyFont="1" applyBorder="1" applyAlignment="1">
      <alignment vertical="center" wrapText="1"/>
    </xf>
    <xf numFmtId="166" fontId="12" fillId="0" borderId="1" xfId="1" applyNumberFormat="1" applyFont="1" applyBorder="1" applyAlignment="1">
      <alignment vertical="center"/>
    </xf>
    <xf numFmtId="0" fontId="12" fillId="0" borderId="1" xfId="0" applyFont="1" applyBorder="1" applyAlignment="1">
      <alignment wrapText="1"/>
    </xf>
    <xf numFmtId="37" fontId="12" fillId="0" borderId="1" xfId="0" applyNumberFormat="1" applyFont="1" applyBorder="1" applyAlignment="1">
      <alignment horizontal="right"/>
    </xf>
    <xf numFmtId="164" fontId="12" fillId="0" borderId="1" xfId="0" applyNumberFormat="1" applyFont="1" applyBorder="1"/>
    <xf numFmtId="0" fontId="12" fillId="0" borderId="0" xfId="0" applyFont="1" applyBorder="1"/>
    <xf numFmtId="164" fontId="4" fillId="0" borderId="0" xfId="1" applyFont="1" applyBorder="1"/>
    <xf numFmtId="0" fontId="14" fillId="0" borderId="0" xfId="0" applyFont="1" applyFill="1" applyBorder="1" applyAlignment="1">
      <alignment horizontal="left" indent="2"/>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xf>
    <xf numFmtId="0" fontId="0" fillId="0" borderId="0" xfId="0" applyFont="1"/>
    <xf numFmtId="0" fontId="12" fillId="0" borderId="0" xfId="0" applyFont="1" applyAlignment="1">
      <alignment horizontal="left"/>
    </xf>
    <xf numFmtId="0" fontId="12" fillId="0" borderId="1" xfId="0" applyFont="1" applyBorder="1" applyAlignment="1">
      <alignment horizontal="center" vertical="top"/>
    </xf>
    <xf numFmtId="0" fontId="12" fillId="0" borderId="3" xfId="0" applyFont="1" applyBorder="1" applyAlignment="1">
      <alignment horizontal="center" vertical="center"/>
    </xf>
    <xf numFmtId="0" fontId="12" fillId="0" borderId="3" xfId="0" applyFont="1" applyBorder="1" applyAlignment="1">
      <alignment horizontal="left" vertical="center"/>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164" fontId="12" fillId="0" borderId="1" xfId="1" applyFont="1" applyBorder="1" applyAlignment="1">
      <alignment horizontal="center" vertical="center"/>
    </xf>
    <xf numFmtId="164" fontId="12" fillId="0" borderId="1" xfId="1" applyFont="1" applyBorder="1" applyAlignment="1">
      <alignment horizontal="center" vertical="top"/>
    </xf>
    <xf numFmtId="0" fontId="12" fillId="0" borderId="1" xfId="0" applyFont="1" applyBorder="1" applyAlignment="1">
      <alignment horizontal="left" vertical="top"/>
    </xf>
    <xf numFmtId="0" fontId="12" fillId="0" borderId="3" xfId="0" applyFont="1" applyBorder="1" applyAlignment="1">
      <alignment horizontal="left" vertical="center" wrapText="1"/>
    </xf>
    <xf numFmtId="0" fontId="19" fillId="0" borderId="0" xfId="0" applyFont="1" applyAlignment="1">
      <alignment horizontal="centerContinuous"/>
    </xf>
    <xf numFmtId="0" fontId="20" fillId="0" borderId="0" xfId="0" applyFont="1" applyAlignment="1">
      <alignment horizontal="centerContinuous"/>
    </xf>
    <xf numFmtId="0" fontId="14" fillId="0" borderId="0" xfId="0" applyFont="1" applyAlignment="1">
      <alignment horizontal="centerContinuous"/>
    </xf>
    <xf numFmtId="0" fontId="14" fillId="0" borderId="0" xfId="0" applyFont="1" applyBorder="1" applyAlignment="1">
      <alignment horizontal="centerContinuous"/>
    </xf>
    <xf numFmtId="0" fontId="14" fillId="0" borderId="0" xfId="0" applyFont="1"/>
    <xf numFmtId="0" fontId="19" fillId="0" borderId="0" xfId="0" applyFont="1" applyBorder="1" applyAlignment="1">
      <alignment horizontal="centerContinuous"/>
    </xf>
    <xf numFmtId="0" fontId="20" fillId="0" borderId="0" xfId="0" applyFont="1" applyBorder="1" applyAlignment="1">
      <alignment horizontal="centerContinuous"/>
    </xf>
    <xf numFmtId="0" fontId="19" fillId="0" borderId="13" xfId="0" applyFont="1" applyBorder="1" applyAlignment="1">
      <alignment horizontal="centerContinuous"/>
    </xf>
    <xf numFmtId="0" fontId="20" fillId="0" borderId="13" xfId="0" applyFont="1" applyBorder="1" applyAlignment="1">
      <alignment horizontal="centerContinuous"/>
    </xf>
    <xf numFmtId="0" fontId="14" fillId="0" borderId="13" xfId="0" applyFont="1" applyBorder="1" applyAlignment="1">
      <alignment horizontal="centerContinuous"/>
    </xf>
    <xf numFmtId="0" fontId="21" fillId="0" borderId="0" xfId="0" applyFont="1"/>
    <xf numFmtId="0" fontId="21" fillId="0" borderId="0" xfId="0" applyFont="1" applyBorder="1" applyAlignment="1">
      <alignment horizontal="centerContinuous"/>
    </xf>
    <xf numFmtId="0" fontId="21" fillId="0" borderId="0" xfId="0" applyFont="1" applyBorder="1" applyAlignment="1">
      <alignment horizontal="center" vertical="center"/>
    </xf>
    <xf numFmtId="0" fontId="21" fillId="0" borderId="0" xfId="0" applyFont="1" applyBorder="1" applyAlignment="1">
      <alignment horizontal="center" vertical="center" wrapText="1"/>
    </xf>
    <xf numFmtId="0" fontId="21" fillId="0" borderId="0" xfId="0" applyFont="1" applyBorder="1"/>
    <xf numFmtId="0" fontId="21" fillId="0" borderId="0" xfId="0" applyFont="1" applyBorder="1" applyAlignment="1">
      <alignment horizontal="right"/>
    </xf>
    <xf numFmtId="164" fontId="21" fillId="0" borderId="13" xfId="1" applyFont="1" applyBorder="1" applyAlignment="1">
      <alignment horizontal="right"/>
    </xf>
    <xf numFmtId="0" fontId="21" fillId="0" borderId="0" xfId="0" quotePrefix="1" applyFont="1" applyAlignment="1">
      <alignment horizontal="left"/>
    </xf>
    <xf numFmtId="0" fontId="21" fillId="0" borderId="13" xfId="0" applyFont="1" applyBorder="1" applyAlignment="1">
      <alignment horizontal="right"/>
    </xf>
    <xf numFmtId="0" fontId="21" fillId="0" borderId="14" xfId="0" applyFont="1" applyBorder="1" applyAlignment="1">
      <alignment horizontal="center" vertical="center" wrapText="1"/>
    </xf>
    <xf numFmtId="164" fontId="23" fillId="0" borderId="0" xfId="1" applyFont="1" applyBorder="1" applyAlignment="1">
      <alignment horizontal="right"/>
    </xf>
    <xf numFmtId="0" fontId="23" fillId="0" borderId="0" xfId="0" applyFont="1" applyBorder="1"/>
    <xf numFmtId="164" fontId="23" fillId="0" borderId="7" xfId="1" applyFont="1" applyBorder="1" applyAlignment="1">
      <alignment horizontal="right"/>
    </xf>
    <xf numFmtId="164" fontId="4" fillId="0" borderId="15" xfId="1" applyFont="1" applyBorder="1"/>
    <xf numFmtId="164" fontId="23" fillId="0" borderId="0" xfId="1" applyFont="1" applyBorder="1"/>
    <xf numFmtId="164" fontId="4" fillId="0" borderId="11" xfId="1" applyFont="1" applyBorder="1"/>
    <xf numFmtId="164" fontId="21" fillId="0" borderId="0" xfId="0" applyNumberFormat="1" applyFont="1"/>
    <xf numFmtId="164" fontId="21" fillId="0" borderId="0" xfId="1" applyFont="1" applyBorder="1" applyAlignment="1">
      <alignment horizontal="right"/>
    </xf>
    <xf numFmtId="164" fontId="21" fillId="0" borderId="0" xfId="1" applyFont="1" applyBorder="1"/>
    <xf numFmtId="164" fontId="21" fillId="0" borderId="7" xfId="1" applyFont="1" applyBorder="1" applyAlignment="1">
      <alignment horizontal="right"/>
    </xf>
    <xf numFmtId="0" fontId="9" fillId="0" borderId="0" xfId="3" applyFont="1" applyFill="1" applyBorder="1" applyAlignment="1" applyProtection="1">
      <alignment horizontal="left" vertical="top"/>
      <protection locked="0"/>
    </xf>
    <xf numFmtId="164" fontId="9" fillId="0" borderId="8" xfId="1" applyFont="1" applyFill="1" applyBorder="1" applyAlignment="1" applyProtection="1">
      <alignment horizontal="right" vertical="top"/>
      <protection locked="0"/>
    </xf>
    <xf numFmtId="164" fontId="9" fillId="0" borderId="0" xfId="1" applyFont="1" applyFill="1" applyBorder="1" applyAlignment="1" applyProtection="1">
      <alignment horizontal="right" vertical="top"/>
      <protection locked="0"/>
    </xf>
    <xf numFmtId="164" fontId="9" fillId="0" borderId="11" xfId="1" applyFont="1" applyFill="1" applyBorder="1" applyAlignment="1" applyProtection="1">
      <alignment horizontal="right" vertical="top"/>
      <protection locked="0"/>
    </xf>
    <xf numFmtId="0" fontId="21" fillId="0" borderId="14" xfId="0" applyFont="1" applyBorder="1" applyAlignment="1">
      <alignment horizontal="right" vertical="center" wrapText="1"/>
    </xf>
    <xf numFmtId="0" fontId="21" fillId="0" borderId="0" xfId="0" applyFont="1" applyBorder="1" applyAlignment="1">
      <alignment horizontal="right" vertical="center"/>
    </xf>
    <xf numFmtId="164" fontId="21" fillId="0" borderId="0" xfId="1" applyFont="1" applyBorder="1" applyAlignment="1">
      <alignment horizontal="right" vertical="center" wrapText="1"/>
    </xf>
    <xf numFmtId="164" fontId="21" fillId="0" borderId="0" xfId="1" applyFont="1" applyBorder="1" applyAlignment="1">
      <alignment horizontal="right" vertical="center"/>
    </xf>
    <xf numFmtId="164" fontId="21" fillId="0" borderId="0" xfId="1" applyFont="1" applyBorder="1" applyAlignment="1">
      <alignment horizontal="center" vertical="center"/>
    </xf>
    <xf numFmtId="0" fontId="21" fillId="0" borderId="0" xfId="0" applyFont="1" applyAlignment="1">
      <alignment wrapText="1"/>
    </xf>
    <xf numFmtId="164" fontId="23" fillId="0" borderId="7" xfId="0" applyNumberFormat="1" applyFont="1" applyBorder="1" applyAlignment="1">
      <alignment horizontal="right"/>
    </xf>
    <xf numFmtId="164" fontId="23" fillId="0" borderId="0" xfId="0" applyNumberFormat="1" applyFont="1" applyBorder="1" applyAlignment="1">
      <alignment horizontal="right"/>
    </xf>
    <xf numFmtId="0" fontId="23" fillId="0" borderId="0" xfId="0" applyFont="1" applyBorder="1" applyAlignment="1">
      <alignment horizontal="right"/>
    </xf>
    <xf numFmtId="0" fontId="21" fillId="0" borderId="0" xfId="0" applyFont="1" applyAlignment="1">
      <alignment horizontal="left" vertical="top" wrapText="1" indent="2"/>
    </xf>
    <xf numFmtId="0" fontId="21" fillId="0" borderId="0" xfId="0" applyFont="1" applyBorder="1" applyAlignment="1">
      <alignment vertical="top" wrapText="1"/>
    </xf>
    <xf numFmtId="164" fontId="23" fillId="0" borderId="0" xfId="1" applyFont="1" applyBorder="1" applyAlignment="1">
      <alignment horizontal="right" vertical="top" wrapText="1"/>
    </xf>
    <xf numFmtId="164" fontId="23" fillId="0" borderId="0" xfId="1" applyFont="1" applyBorder="1" applyAlignment="1">
      <alignment vertical="top" wrapText="1"/>
    </xf>
    <xf numFmtId="0" fontId="21" fillId="0" borderId="0" xfId="0" applyFont="1" applyAlignment="1">
      <alignment vertical="top" wrapText="1"/>
    </xf>
    <xf numFmtId="164" fontId="23" fillId="0" borderId="7" xfId="1" applyFont="1" applyBorder="1" applyAlignment="1">
      <alignment horizontal="right" vertical="top" wrapText="1"/>
    </xf>
    <xf numFmtId="0" fontId="21" fillId="0" borderId="0" xfId="0" applyFont="1" applyBorder="1" applyAlignment="1">
      <alignment horizontal="right" vertical="top" wrapText="1"/>
    </xf>
    <xf numFmtId="0" fontId="23" fillId="0" borderId="0" xfId="0" applyFont="1" applyBorder="1" applyAlignment="1">
      <alignment horizontal="right" vertical="top" wrapText="1"/>
    </xf>
    <xf numFmtId="0" fontId="23" fillId="0" borderId="0" xfId="0" applyFont="1" applyBorder="1" applyAlignment="1">
      <alignment vertical="top" wrapText="1"/>
    </xf>
    <xf numFmtId="0" fontId="21" fillId="0" borderId="0" xfId="0" applyFont="1" applyAlignment="1">
      <alignment horizontal="left" vertical="top" wrapText="1"/>
    </xf>
    <xf numFmtId="0" fontId="21" fillId="0" borderId="0" xfId="0" applyFont="1" applyAlignment="1">
      <alignment horizontal="left"/>
    </xf>
    <xf numFmtId="0" fontId="21" fillId="0" borderId="0" xfId="0" applyFont="1" applyAlignment="1">
      <alignment horizontal="left" indent="1"/>
    </xf>
    <xf numFmtId="164" fontId="24" fillId="0" borderId="0" xfId="1" applyFont="1" applyBorder="1" applyAlignment="1">
      <alignment horizontal="right"/>
    </xf>
    <xf numFmtId="164" fontId="24" fillId="0" borderId="0" xfId="1" applyFont="1" applyBorder="1"/>
    <xf numFmtId="164" fontId="24" fillId="0" borderId="7" xfId="1" applyFont="1" applyBorder="1" applyAlignment="1">
      <alignment horizontal="right"/>
    </xf>
    <xf numFmtId="0" fontId="21" fillId="0" borderId="0" xfId="0" applyFont="1" applyAlignment="1">
      <alignment vertical="center" wrapText="1"/>
    </xf>
    <xf numFmtId="0" fontId="20" fillId="0" borderId="0" xfId="0" applyFont="1"/>
    <xf numFmtId="0" fontId="20" fillId="0" borderId="0" xfId="0" applyFont="1" applyBorder="1"/>
    <xf numFmtId="0" fontId="14" fillId="0" borderId="0" xfId="0" applyFont="1" applyBorder="1"/>
    <xf numFmtId="164" fontId="14" fillId="0" borderId="0" xfId="1" applyFont="1" applyFill="1" applyBorder="1" applyAlignment="1">
      <alignment horizontal="right"/>
    </xf>
    <xf numFmtId="0" fontId="13" fillId="0" borderId="3" xfId="0" applyFont="1" applyBorder="1"/>
    <xf numFmtId="0" fontId="12" fillId="0" borderId="3" xfId="0" applyFont="1" applyBorder="1" applyAlignment="1">
      <alignment horizontal="center"/>
    </xf>
    <xf numFmtId="0" fontId="12" fillId="0" borderId="3" xfId="0" applyFont="1" applyBorder="1"/>
    <xf numFmtId="41" fontId="12" fillId="0" borderId="0" xfId="0" applyNumberFormat="1" applyFont="1"/>
    <xf numFmtId="0" fontId="14" fillId="2" borderId="1" xfId="3" applyFont="1" applyFill="1" applyBorder="1" applyAlignment="1">
      <alignment horizontal="center" vertical="top" wrapText="1"/>
    </xf>
    <xf numFmtId="164" fontId="14" fillId="2" borderId="1" xfId="1" applyFont="1" applyFill="1" applyBorder="1" applyAlignment="1">
      <alignment vertical="top" wrapText="1"/>
    </xf>
    <xf numFmtId="0" fontId="12" fillId="2" borderId="1" xfId="0" applyFont="1" applyFill="1" applyBorder="1" applyAlignment="1">
      <alignment horizontal="center"/>
    </xf>
    <xf numFmtId="164" fontId="14" fillId="2" borderId="1" xfId="1" applyFont="1" applyFill="1" applyBorder="1" applyAlignment="1">
      <alignment horizontal="right" vertical="top" wrapText="1"/>
    </xf>
    <xf numFmtId="0" fontId="14" fillId="2" borderId="1" xfId="0" applyFont="1" applyFill="1" applyBorder="1" applyAlignment="1">
      <alignment horizontal="center"/>
    </xf>
    <xf numFmtId="49" fontId="12" fillId="2" borderId="1" xfId="0" applyNumberFormat="1" applyFont="1" applyFill="1" applyBorder="1" applyAlignment="1">
      <alignment horizontal="left"/>
    </xf>
    <xf numFmtId="41" fontId="12" fillId="2" borderId="1" xfId="1" applyNumberFormat="1" applyFont="1" applyFill="1" applyBorder="1" applyAlignment="1">
      <alignment horizontal="right"/>
    </xf>
    <xf numFmtId="0" fontId="12" fillId="0" borderId="1" xfId="0" quotePrefix="1" applyFont="1" applyBorder="1" applyAlignment="1">
      <alignment horizontal="left"/>
    </xf>
    <xf numFmtId="0" fontId="12" fillId="2" borderId="1" xfId="0" applyFont="1" applyFill="1" applyBorder="1" applyAlignment="1">
      <alignment horizontal="center" vertical="center" wrapText="1"/>
    </xf>
    <xf numFmtId="0" fontId="14" fillId="2" borderId="1" xfId="0" quotePrefix="1" applyFont="1" applyFill="1" applyBorder="1" applyAlignment="1">
      <alignment horizontal="center" vertical="center" wrapText="1"/>
    </xf>
    <xf numFmtId="0" fontId="14"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14" fillId="2" borderId="1" xfId="0" quotePrefix="1" applyFont="1" applyFill="1" applyBorder="1" applyAlignment="1">
      <alignment horizontal="center"/>
    </xf>
    <xf numFmtId="15" fontId="14" fillId="2" borderId="1" xfId="0" quotePrefix="1" applyNumberFormat="1" applyFont="1" applyFill="1" applyBorder="1" applyAlignment="1">
      <alignment horizontal="center"/>
    </xf>
    <xf numFmtId="164" fontId="12" fillId="0" borderId="1" xfId="1" applyFont="1" applyBorder="1" applyAlignment="1">
      <alignment horizontal="right"/>
    </xf>
    <xf numFmtId="164" fontId="12" fillId="0" borderId="1" xfId="1" applyFont="1" applyBorder="1" applyAlignment="1">
      <alignment horizontal="right" vertical="center"/>
    </xf>
    <xf numFmtId="167" fontId="12" fillId="0" borderId="0" xfId="1" applyNumberFormat="1" applyFont="1" applyBorder="1"/>
    <xf numFmtId="14" fontId="12" fillId="2" borderId="1" xfId="0" applyNumberFormat="1" applyFont="1" applyFill="1" applyBorder="1" applyAlignment="1">
      <alignment horizontal="left" vertical="center"/>
    </xf>
    <xf numFmtId="164" fontId="12" fillId="0" borderId="0" xfId="1" applyFont="1" applyBorder="1" applyAlignment="1">
      <alignment horizontal="center"/>
    </xf>
    <xf numFmtId="0" fontId="12" fillId="0" borderId="0" xfId="0" applyFont="1" applyBorder="1" applyAlignment="1">
      <alignment horizontal="left"/>
    </xf>
    <xf numFmtId="0" fontId="12" fillId="0" borderId="1" xfId="0" applyFont="1" applyFill="1" applyBorder="1" applyAlignment="1">
      <alignment horizontal="center" vertical="center"/>
    </xf>
    <xf numFmtId="0" fontId="12" fillId="0" borderId="1" xfId="0" applyFont="1" applyFill="1" applyBorder="1" applyAlignment="1">
      <alignment horizontal="center"/>
    </xf>
    <xf numFmtId="0" fontId="12" fillId="0" borderId="1" xfId="0" quotePrefix="1" applyFont="1" applyBorder="1" applyAlignment="1">
      <alignment vertical="center"/>
    </xf>
    <xf numFmtId="0" fontId="12" fillId="0" borderId="1" xfId="0" quotePrefix="1" applyFont="1" applyBorder="1" applyAlignment="1">
      <alignment wrapText="1"/>
    </xf>
    <xf numFmtId="0" fontId="12" fillId="0" borderId="1" xfId="0" quotePrefix="1" applyFont="1" applyBorder="1" applyAlignment="1">
      <alignment horizontal="center"/>
    </xf>
    <xf numFmtId="0" fontId="14" fillId="0" borderId="0" xfId="0" applyFont="1" applyFill="1" applyBorder="1" applyAlignment="1">
      <alignment horizontal="left" vertical="top" wrapText="1"/>
    </xf>
    <xf numFmtId="37" fontId="14" fillId="0" borderId="0" xfId="0" applyNumberFormat="1" applyFont="1" applyFill="1" applyBorder="1" applyAlignment="1">
      <alignment horizontal="left" vertical="top" wrapText="1"/>
    </xf>
    <xf numFmtId="0" fontId="12" fillId="0" borderId="1" xfId="0" applyFont="1" applyBorder="1" applyAlignment="1">
      <alignment horizontal="right"/>
    </xf>
    <xf numFmtId="41" fontId="13" fillId="0" borderId="1" xfId="0" applyNumberFormat="1" applyFont="1" applyBorder="1"/>
    <xf numFmtId="0" fontId="13" fillId="0" borderId="1" xfId="0" applyFont="1" applyBorder="1" applyAlignment="1">
      <alignment horizontal="left" vertical="center"/>
    </xf>
    <xf numFmtId="41" fontId="13" fillId="0" borderId="0" xfId="0" applyNumberFormat="1" applyFont="1" applyBorder="1"/>
    <xf numFmtId="0" fontId="12" fillId="0" borderId="0" xfId="0" applyFont="1" applyFill="1"/>
    <xf numFmtId="0" fontId="12" fillId="0" borderId="0" xfId="0" applyFont="1" applyFill="1" applyAlignment="1">
      <alignment horizontal="left"/>
    </xf>
    <xf numFmtId="0" fontId="12" fillId="0" borderId="0" xfId="0" applyFont="1" applyFill="1" applyAlignment="1"/>
    <xf numFmtId="0" fontId="12" fillId="0" borderId="0" xfId="0" applyFont="1" applyFill="1" applyAlignment="1">
      <alignment horizontal="left" vertical="top" wrapText="1"/>
    </xf>
    <xf numFmtId="0" fontId="12" fillId="0" borderId="0" xfId="0" applyFont="1" applyFill="1" applyAlignment="1">
      <alignment horizontal="center" vertical="top" wrapText="1"/>
    </xf>
    <xf numFmtId="0" fontId="12" fillId="0" borderId="0" xfId="0" applyFont="1" applyFill="1" applyAlignment="1">
      <alignment horizontal="centerContinuous"/>
    </xf>
    <xf numFmtId="0" fontId="12" fillId="0" borderId="13" xfId="0" applyFont="1" applyFill="1" applyBorder="1" applyAlignment="1">
      <alignment horizontal="centerContinuous"/>
    </xf>
    <xf numFmtId="0" fontId="12" fillId="0" borderId="0" xfId="0" applyFont="1" applyFill="1" applyBorder="1" applyAlignment="1">
      <alignment horizontal="centerContinuous"/>
    </xf>
    <xf numFmtId="0" fontId="17" fillId="0" borderId="0" xfId="0" applyFont="1" applyFill="1" applyBorder="1" applyAlignment="1">
      <alignment horizontal="right"/>
    </xf>
    <xf numFmtId="0" fontId="12" fillId="0" borderId="0" xfId="0" applyFont="1" applyFill="1" applyAlignment="1">
      <alignment horizontal="right"/>
    </xf>
    <xf numFmtId="0" fontId="0" fillId="0" borderId="0" xfId="0" applyFont="1" applyFill="1"/>
    <xf numFmtId="0" fontId="0" fillId="0" borderId="0" xfId="0" applyFont="1" applyFill="1" applyAlignment="1">
      <alignment horizontal="left"/>
    </xf>
    <xf numFmtId="0" fontId="0" fillId="0" borderId="0" xfId="0" applyFont="1" applyFill="1" applyAlignment="1"/>
    <xf numFmtId="0" fontId="21" fillId="0" borderId="0" xfId="0" applyFont="1" applyFill="1"/>
    <xf numFmtId="0" fontId="21" fillId="0" borderId="0" xfId="0" applyFont="1" applyFill="1" applyBorder="1"/>
    <xf numFmtId="0" fontId="21" fillId="0" borderId="0" xfId="0" applyFont="1" applyFill="1" applyBorder="1" applyAlignment="1">
      <alignment horizontal="right"/>
    </xf>
    <xf numFmtId="0" fontId="21" fillId="0" borderId="14" xfId="0" applyFont="1" applyFill="1" applyBorder="1" applyAlignment="1">
      <alignment horizontal="center" vertical="center" wrapText="1"/>
    </xf>
    <xf numFmtId="0" fontId="21" fillId="0" borderId="0" xfId="0" applyFont="1" applyFill="1" applyBorder="1" applyAlignment="1">
      <alignment horizontal="center" vertical="center"/>
    </xf>
    <xf numFmtId="0" fontId="21" fillId="0" borderId="0" xfId="0" applyFont="1" applyFill="1" applyAlignment="1">
      <alignment horizontal="left" indent="2"/>
    </xf>
    <xf numFmtId="164" fontId="0" fillId="0" borderId="0" xfId="1" applyFont="1" applyFill="1"/>
    <xf numFmtId="164" fontId="23" fillId="0" borderId="0" xfId="1" applyFont="1" applyFill="1" applyBorder="1"/>
    <xf numFmtId="164" fontId="23" fillId="0" borderId="0" xfId="1" applyFont="1" applyFill="1" applyBorder="1" applyAlignment="1">
      <alignment horizontal="right"/>
    </xf>
    <xf numFmtId="0" fontId="21" fillId="0" borderId="0" xfId="0" applyFont="1" applyFill="1" applyAlignment="1">
      <alignment horizontal="left" wrapText="1" indent="2"/>
    </xf>
    <xf numFmtId="164" fontId="23" fillId="0" borderId="7" xfId="1" applyFont="1" applyFill="1" applyBorder="1" applyAlignment="1">
      <alignment horizontal="right"/>
    </xf>
    <xf numFmtId="0" fontId="23" fillId="0" borderId="0" xfId="0" applyFont="1" applyFill="1" applyBorder="1" applyAlignment="1">
      <alignment horizontal="right"/>
    </xf>
    <xf numFmtId="0" fontId="23" fillId="0" borderId="0" xfId="0" applyFont="1" applyFill="1" applyBorder="1"/>
    <xf numFmtId="164" fontId="21" fillId="0" borderId="0" xfId="1" applyFont="1" applyFill="1" applyBorder="1"/>
    <xf numFmtId="164" fontId="21" fillId="0" borderId="0" xfId="1" applyFont="1" applyFill="1" applyBorder="1" applyAlignment="1">
      <alignment horizontal="right"/>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0" xfId="0" applyFont="1" applyFill="1" applyAlignment="1">
      <alignment horizontal="center"/>
    </xf>
    <xf numFmtId="0" fontId="3" fillId="0" borderId="1" xfId="0" applyFont="1" applyFill="1" applyBorder="1" applyAlignment="1">
      <alignment horizontal="center" vertical="center" wrapText="1"/>
    </xf>
    <xf numFmtId="0" fontId="12" fillId="0" borderId="1" xfId="0" applyFont="1" applyBorder="1" applyAlignment="1">
      <alignment horizontal="center"/>
    </xf>
    <xf numFmtId="0" fontId="14" fillId="0" borderId="8" xfId="0" applyFont="1" applyBorder="1" applyAlignment="1">
      <alignment horizontal="centerContinuous"/>
    </xf>
    <xf numFmtId="0" fontId="14" fillId="0" borderId="9" xfId="0" applyFont="1" applyBorder="1" applyAlignment="1">
      <alignment horizontal="centerContinuous"/>
    </xf>
    <xf numFmtId="0" fontId="14" fillId="0" borderId="10" xfId="0" applyFont="1" applyBorder="1" applyAlignment="1">
      <alignment horizontal="centerContinuous"/>
    </xf>
    <xf numFmtId="0" fontId="14" fillId="0" borderId="11" xfId="0" applyFont="1" applyBorder="1" applyAlignment="1">
      <alignment horizontal="centerContinuous"/>
    </xf>
    <xf numFmtId="0" fontId="14" fillId="0" borderId="12" xfId="0" applyFont="1" applyBorder="1" applyAlignment="1">
      <alignment horizontal="centerContinuous"/>
    </xf>
    <xf numFmtId="0" fontId="14" fillId="0" borderId="0" xfId="0" applyFont="1" applyBorder="1" applyAlignment="1">
      <alignment vertical="center"/>
    </xf>
    <xf numFmtId="0" fontId="14" fillId="0" borderId="7" xfId="0" applyFont="1" applyBorder="1" applyAlignment="1">
      <alignment horizontal="center" vertical="center"/>
    </xf>
    <xf numFmtId="0" fontId="14" fillId="0" borderId="7" xfId="0" applyFont="1" applyBorder="1" applyAlignment="1">
      <alignment horizontal="center" vertical="center" wrapText="1"/>
    </xf>
    <xf numFmtId="0" fontId="14" fillId="0" borderId="0" xfId="0" applyFont="1" applyBorder="1" applyAlignment="1">
      <alignment horizontal="center" vertical="center"/>
    </xf>
    <xf numFmtId="0" fontId="14" fillId="0" borderId="10" xfId="0" applyFont="1" applyBorder="1" applyAlignment="1">
      <alignment horizontal="center" vertical="center"/>
    </xf>
    <xf numFmtId="0" fontId="14" fillId="0" borderId="10" xfId="0" applyFont="1" applyBorder="1"/>
    <xf numFmtId="0" fontId="14" fillId="0" borderId="0" xfId="0" applyFont="1" applyBorder="1" applyAlignment="1">
      <alignment horizontal="left" indent="2"/>
    </xf>
    <xf numFmtId="0" fontId="14" fillId="0" borderId="0" xfId="0" applyFont="1" applyBorder="1" applyAlignment="1">
      <alignment horizontal="center"/>
    </xf>
    <xf numFmtId="0" fontId="14" fillId="0" borderId="0" xfId="0" applyFont="1" applyBorder="1" applyAlignment="1">
      <alignment horizontal="left" indent="4"/>
    </xf>
    <xf numFmtId="0" fontId="14" fillId="0" borderId="0" xfId="0" applyFont="1" applyBorder="1" applyAlignment="1">
      <alignment horizontal="right" indent="1"/>
    </xf>
    <xf numFmtId="0" fontId="14" fillId="0" borderId="0" xfId="0" applyFont="1" applyFill="1" applyBorder="1"/>
    <xf numFmtId="164" fontId="25" fillId="0" borderId="0" xfId="1" applyFont="1" applyBorder="1" applyAlignment="1">
      <alignment horizontal="right"/>
    </xf>
    <xf numFmtId="164" fontId="23" fillId="0" borderId="0" xfId="1" applyFont="1"/>
    <xf numFmtId="0" fontId="14" fillId="0" borderId="0" xfId="0" applyFont="1" applyFill="1" applyBorder="1" applyAlignment="1">
      <alignment horizontal="left" vertical="top" wrapText="1" indent="2"/>
    </xf>
    <xf numFmtId="0" fontId="14" fillId="0" borderId="0" xfId="0" applyFont="1" applyBorder="1" applyAlignment="1">
      <alignment horizontal="center" vertical="top" wrapText="1"/>
    </xf>
    <xf numFmtId="0" fontId="14" fillId="0" borderId="0" xfId="0" applyFont="1" applyBorder="1" applyAlignment="1">
      <alignment vertical="top" wrapText="1"/>
    </xf>
    <xf numFmtId="164" fontId="23" fillId="0" borderId="0" xfId="1" applyFont="1" applyBorder="1" applyAlignment="1">
      <alignment horizontal="right" vertical="top"/>
    </xf>
    <xf numFmtId="0" fontId="14" fillId="0" borderId="0" xfId="0" applyFont="1" applyFill="1" applyBorder="1" applyAlignment="1">
      <alignment horizontal="right"/>
    </xf>
    <xf numFmtId="164" fontId="25" fillId="0" borderId="7" xfId="1" applyFont="1" applyBorder="1" applyAlignment="1">
      <alignment horizontal="right"/>
    </xf>
    <xf numFmtId="0" fontId="14" fillId="0" borderId="0" xfId="0" applyFont="1" applyFill="1" applyBorder="1" applyAlignment="1">
      <alignment horizontal="center"/>
    </xf>
    <xf numFmtId="0" fontId="14" fillId="0" borderId="7" xfId="0" applyFont="1" applyBorder="1" applyAlignment="1">
      <alignment horizontal="right"/>
    </xf>
    <xf numFmtId="0" fontId="14" fillId="0" borderId="11" xfId="0" applyFont="1" applyBorder="1" applyAlignment="1">
      <alignment horizontal="center"/>
    </xf>
    <xf numFmtId="0" fontId="14" fillId="0" borderId="11" xfId="0" applyFont="1" applyBorder="1"/>
    <xf numFmtId="0" fontId="14" fillId="0" borderId="12" xfId="0" applyFont="1" applyBorder="1"/>
    <xf numFmtId="0" fontId="26" fillId="0" borderId="0" xfId="0" applyFont="1" applyAlignment="1">
      <alignment horizontal="centerContinuous"/>
    </xf>
    <xf numFmtId="164" fontId="12" fillId="2" borderId="1" xfId="1" applyFont="1" applyFill="1" applyBorder="1" applyAlignment="1">
      <alignment horizontal="right"/>
    </xf>
    <xf numFmtId="164" fontId="12" fillId="2" borderId="1" xfId="1" applyFont="1" applyFill="1" applyBorder="1" applyAlignment="1">
      <alignment horizontal="right" vertical="center"/>
    </xf>
    <xf numFmtId="164" fontId="9" fillId="0" borderId="1" xfId="1" applyFont="1" applyFill="1" applyBorder="1" applyAlignment="1" applyProtection="1">
      <alignment horizontal="left" vertical="center"/>
      <protection locked="0"/>
    </xf>
    <xf numFmtId="164" fontId="9" fillId="0" borderId="1" xfId="1" applyFont="1" applyFill="1" applyBorder="1" applyAlignment="1" applyProtection="1">
      <alignment horizontal="left" vertical="top"/>
      <protection locked="0"/>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xf>
    <xf numFmtId="164" fontId="4" fillId="0" borderId="7" xfId="1" applyFont="1" applyFill="1" applyBorder="1" applyAlignment="1">
      <alignment horizontal="right"/>
    </xf>
    <xf numFmtId="0" fontId="12" fillId="0" borderId="1" xfId="0" applyFont="1" applyBorder="1" applyAlignment="1">
      <alignment horizontal="center"/>
    </xf>
    <xf numFmtId="164" fontId="12" fillId="2" borderId="1" xfId="1" applyFont="1" applyFill="1" applyBorder="1" applyAlignment="1">
      <alignment horizontal="left"/>
    </xf>
    <xf numFmtId="164" fontId="4" fillId="0" borderId="0" xfId="1" applyFont="1" applyFill="1" applyBorder="1" applyAlignment="1">
      <alignment horizontal="right"/>
    </xf>
    <xf numFmtId="0" fontId="18" fillId="0" borderId="0" xfId="0" applyFont="1" applyAlignment="1"/>
    <xf numFmtId="0" fontId="12" fillId="0" borderId="0" xfId="0" applyFont="1" applyAlignment="1">
      <alignment horizontal="center"/>
    </xf>
    <xf numFmtId="0" fontId="12" fillId="0" borderId="1" xfId="0" applyFont="1" applyBorder="1" applyAlignment="1">
      <alignment horizontal="center" vertical="center"/>
    </xf>
    <xf numFmtId="0" fontId="12" fillId="0" borderId="1" xfId="0" applyFont="1" applyBorder="1" applyAlignment="1">
      <alignment horizontal="center"/>
    </xf>
    <xf numFmtId="164" fontId="12" fillId="0" borderId="1" xfId="0" applyNumberFormat="1" applyFont="1" applyBorder="1" applyAlignment="1">
      <alignment horizontal="right"/>
    </xf>
    <xf numFmtId="0" fontId="12" fillId="0" borderId="1" xfId="0" applyFont="1" applyBorder="1" applyAlignment="1">
      <alignment horizontal="center"/>
    </xf>
    <xf numFmtId="41" fontId="13" fillId="0" borderId="1" xfId="0" applyNumberFormat="1" applyFont="1" applyBorder="1" applyAlignment="1">
      <alignment horizontal="center"/>
    </xf>
    <xf numFmtId="0" fontId="12" fillId="0" borderId="0" xfId="0" applyFont="1" applyFill="1" applyAlignment="1">
      <alignment wrapText="1"/>
    </xf>
    <xf numFmtId="164" fontId="23" fillId="0" borderId="0" xfId="0" applyNumberFormat="1" applyFont="1" applyFill="1" applyBorder="1" applyAlignment="1">
      <alignment horizontal="right"/>
    </xf>
    <xf numFmtId="0" fontId="12" fillId="0" borderId="0" xfId="0" applyFont="1" applyFill="1" applyAlignment="1">
      <alignment horizontal="left" vertical="top" wrapText="1"/>
    </xf>
    <xf numFmtId="0" fontId="21" fillId="0" borderId="0" xfId="0" applyFont="1" applyAlignment="1">
      <alignment horizontal="justify" vertical="top" wrapText="1"/>
    </xf>
    <xf numFmtId="0" fontId="21" fillId="0" borderId="0" xfId="0" applyFont="1" applyAlignment="1"/>
    <xf numFmtId="0" fontId="21" fillId="0" borderId="0" xfId="0" applyFont="1" applyFill="1" applyAlignment="1">
      <alignment horizontal="left" wrapText="1"/>
    </xf>
    <xf numFmtId="0" fontId="21" fillId="0" borderId="0" xfId="0" applyFont="1" applyFill="1" applyAlignment="1">
      <alignment horizontal="justify" vertical="top" wrapText="1"/>
    </xf>
    <xf numFmtId="0" fontId="27" fillId="0" borderId="0" xfId="0" applyFont="1" applyFill="1" applyAlignment="1">
      <alignment horizontal="left" wrapText="1"/>
    </xf>
    <xf numFmtId="0" fontId="21" fillId="0" borderId="0" xfId="0" applyFont="1" applyAlignment="1">
      <alignment horizontal="left" vertical="top" wrapText="1"/>
    </xf>
    <xf numFmtId="0" fontId="12" fillId="0" borderId="1" xfId="0" applyFont="1" applyBorder="1" applyAlignment="1">
      <alignment horizontal="center" vertical="center" wrapText="1"/>
    </xf>
    <xf numFmtId="0" fontId="13" fillId="0" borderId="0" xfId="0" applyFont="1" applyAlignment="1">
      <alignment horizontal="center"/>
    </xf>
    <xf numFmtId="0" fontId="2" fillId="0" borderId="1"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0" xfId="0" applyFont="1" applyFill="1" applyAlignment="1">
      <alignment horizontal="center"/>
    </xf>
    <xf numFmtId="0" fontId="2" fillId="0" borderId="0" xfId="0" applyFont="1" applyFill="1" applyBorder="1" applyAlignment="1">
      <alignment horizontal="center"/>
    </xf>
    <xf numFmtId="0" fontId="3" fillId="0" borderId="1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4" xfId="0" applyFont="1" applyFill="1" applyBorder="1" applyAlignment="1">
      <alignment horizont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0" borderId="0" xfId="0" applyFont="1" applyAlignment="1">
      <alignment horizontal="left"/>
    </xf>
    <xf numFmtId="0" fontId="12" fillId="0" borderId="0" xfId="0" applyFont="1" applyAlignment="1">
      <alignment horizontal="left" vertical="top"/>
    </xf>
    <xf numFmtId="0" fontId="12" fillId="0" borderId="0" xfId="0" applyFont="1" applyAlignment="1">
      <alignment horizontal="left" vertical="top" wrapText="1"/>
    </xf>
    <xf numFmtId="0" fontId="12" fillId="0" borderId="0" xfId="0" applyFont="1" applyAlignment="1">
      <alignment horizont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top"/>
    </xf>
    <xf numFmtId="0" fontId="12" fillId="0" borderId="6" xfId="0" applyFont="1" applyBorder="1" applyAlignment="1">
      <alignment horizontal="center"/>
    </xf>
    <xf numFmtId="0" fontId="12" fillId="0" borderId="4" xfId="0" applyFont="1" applyBorder="1" applyAlignment="1">
      <alignment horizontal="center"/>
    </xf>
    <xf numFmtId="0" fontId="12" fillId="0" borderId="1" xfId="0" applyFont="1" applyBorder="1" applyAlignment="1">
      <alignment horizontal="center" vertical="center"/>
    </xf>
    <xf numFmtId="0" fontId="12" fillId="0" borderId="1" xfId="0" applyFont="1" applyBorder="1" applyAlignment="1">
      <alignment horizontal="center"/>
    </xf>
  </cellXfs>
  <cellStyles count="5">
    <cellStyle name="Comma [0]" xfId="1" builtinId="6"/>
    <cellStyle name="Normal" xfId="0" builtinId="0"/>
    <cellStyle name="Normal 2" xfId="3"/>
    <cellStyle name="Normal 3" xfId="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alisasi%20APBKal%202021-perubahan%20perlur%20kelima%20-%20LPJ.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enovo\Downloads\Lampiran%20LPJ%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 val="feb"/>
      <sheetName val="mar"/>
      <sheetName val="apr"/>
      <sheetName val="mei"/>
      <sheetName val="jun"/>
      <sheetName val="jul"/>
      <sheetName val="agt"/>
      <sheetName val="sept"/>
      <sheetName val="okt"/>
      <sheetName val="nov"/>
      <sheetName val="des"/>
      <sheetName val="Proyeksi SILPA"/>
      <sheetName val="Sheet10"/>
      <sheetName val="november"/>
    </sheetNames>
    <sheetDataSet>
      <sheetData sheetId="0"/>
      <sheetData sheetId="1"/>
      <sheetData sheetId="2"/>
      <sheetData sheetId="3"/>
      <sheetData sheetId="4"/>
      <sheetData sheetId="5"/>
      <sheetData sheetId="6"/>
      <sheetData sheetId="7"/>
      <sheetData sheetId="8">
        <row r="23">
          <cell r="H23">
            <v>0</v>
          </cell>
        </row>
      </sheetData>
      <sheetData sheetId="9"/>
      <sheetData sheetId="10">
        <row r="10">
          <cell r="H10">
            <v>700000</v>
          </cell>
        </row>
        <row r="12">
          <cell r="H12">
            <v>4312000</v>
          </cell>
        </row>
        <row r="13">
          <cell r="H13">
            <v>9900000</v>
          </cell>
        </row>
        <row r="14">
          <cell r="H14">
            <v>1600000</v>
          </cell>
        </row>
        <row r="16">
          <cell r="H16">
            <v>1750000</v>
          </cell>
        </row>
        <row r="20">
          <cell r="H20">
            <v>1035614000</v>
          </cell>
        </row>
        <row r="22">
          <cell r="H22">
            <v>26187750</v>
          </cell>
        </row>
        <row r="25">
          <cell r="H25">
            <v>771619560</v>
          </cell>
        </row>
        <row r="27">
          <cell r="H27">
            <v>50000000</v>
          </cell>
        </row>
        <row r="29">
          <cell r="H29">
            <v>19600000</v>
          </cell>
        </row>
        <row r="30">
          <cell r="H30">
            <v>15000000</v>
          </cell>
        </row>
        <row r="31">
          <cell r="H31">
            <v>25000000</v>
          </cell>
        </row>
        <row r="32">
          <cell r="H32">
            <v>15000000</v>
          </cell>
        </row>
        <row r="33">
          <cell r="H33">
            <v>15000000</v>
          </cell>
        </row>
        <row r="34">
          <cell r="H34">
            <v>15000000</v>
          </cell>
        </row>
        <row r="35">
          <cell r="H35">
            <v>15000000</v>
          </cell>
        </row>
        <row r="36">
          <cell r="H36">
            <v>50000000</v>
          </cell>
        </row>
        <row r="43">
          <cell r="H43">
            <v>1229633</v>
          </cell>
        </row>
        <row r="49">
          <cell r="H49">
            <v>18837000</v>
          </cell>
        </row>
        <row r="50">
          <cell r="H50">
            <v>7750000</v>
          </cell>
        </row>
        <row r="51">
          <cell r="H51">
            <v>0</v>
          </cell>
        </row>
        <row r="53">
          <cell r="H53">
            <v>27312120</v>
          </cell>
        </row>
        <row r="54">
          <cell r="H54">
            <v>73409490</v>
          </cell>
        </row>
        <row r="55">
          <cell r="H55">
            <v>73409490</v>
          </cell>
        </row>
        <row r="56">
          <cell r="H56">
            <v>320318460</v>
          </cell>
        </row>
        <row r="57">
          <cell r="H57">
            <v>66732600</v>
          </cell>
        </row>
        <row r="58">
          <cell r="H58">
            <v>850000</v>
          </cell>
        </row>
        <row r="59">
          <cell r="H59">
            <v>4800000</v>
          </cell>
        </row>
        <row r="60">
          <cell r="H60">
            <v>9800000</v>
          </cell>
        </row>
        <row r="61">
          <cell r="H61">
            <v>1950000</v>
          </cell>
        </row>
        <row r="63">
          <cell r="H63">
            <v>2253176</v>
          </cell>
        </row>
        <row r="64">
          <cell r="H64">
            <v>682290</v>
          </cell>
        </row>
        <row r="65">
          <cell r="H65">
            <v>1707955</v>
          </cell>
        </row>
        <row r="66">
          <cell r="H66">
            <v>9181296</v>
          </cell>
        </row>
        <row r="67">
          <cell r="H67">
            <v>19571606</v>
          </cell>
        </row>
        <row r="68">
          <cell r="H68">
            <v>4131315</v>
          </cell>
        </row>
        <row r="70">
          <cell r="H70">
            <v>4606000</v>
          </cell>
        </row>
        <row r="71">
          <cell r="H71">
            <v>0</v>
          </cell>
        </row>
        <row r="72">
          <cell r="H72">
            <v>1000000</v>
          </cell>
        </row>
        <row r="73">
          <cell r="H73">
            <v>340000</v>
          </cell>
        </row>
        <row r="74">
          <cell r="H74">
            <v>878750</v>
          </cell>
        </row>
        <row r="75">
          <cell r="H75">
            <v>5096000</v>
          </cell>
        </row>
        <row r="76">
          <cell r="H76">
            <v>3510000</v>
          </cell>
        </row>
        <row r="77">
          <cell r="H77">
            <v>1594000</v>
          </cell>
        </row>
        <row r="78">
          <cell r="H78">
            <v>2400000</v>
          </cell>
        </row>
        <row r="79">
          <cell r="H79">
            <v>1800000</v>
          </cell>
        </row>
        <row r="80">
          <cell r="H80">
            <v>3000000</v>
          </cell>
        </row>
        <row r="81">
          <cell r="H81">
            <v>2400000</v>
          </cell>
        </row>
        <row r="82">
          <cell r="H82">
            <v>10500000</v>
          </cell>
        </row>
        <row r="83">
          <cell r="H83">
            <v>0</v>
          </cell>
        </row>
        <row r="84">
          <cell r="H84">
            <v>1200000</v>
          </cell>
        </row>
        <row r="85">
          <cell r="H85">
            <v>0</v>
          </cell>
        </row>
        <row r="86">
          <cell r="H86">
            <v>60000</v>
          </cell>
        </row>
        <row r="87">
          <cell r="H87">
            <v>200000</v>
          </cell>
        </row>
        <row r="88">
          <cell r="H88">
            <v>819880</v>
          </cell>
        </row>
        <row r="89">
          <cell r="H89">
            <v>990000</v>
          </cell>
        </row>
        <row r="90">
          <cell r="H90">
            <v>467427</v>
          </cell>
        </row>
        <row r="92">
          <cell r="H92">
            <v>5000000</v>
          </cell>
        </row>
        <row r="93">
          <cell r="H93">
            <v>1800000</v>
          </cell>
        </row>
        <row r="94">
          <cell r="H94">
            <v>800000</v>
          </cell>
        </row>
        <row r="95">
          <cell r="H95">
            <v>4200000</v>
          </cell>
        </row>
        <row r="96">
          <cell r="H96">
            <v>10200000</v>
          </cell>
        </row>
        <row r="98">
          <cell r="H98">
            <v>136000</v>
          </cell>
        </row>
        <row r="99">
          <cell r="H99">
            <v>145500</v>
          </cell>
        </row>
        <row r="100">
          <cell r="H100">
            <v>270000</v>
          </cell>
        </row>
        <row r="101">
          <cell r="H101">
            <v>702000</v>
          </cell>
        </row>
        <row r="102">
          <cell r="H102">
            <v>0</v>
          </cell>
        </row>
        <row r="104">
          <cell r="H104">
            <v>0</v>
          </cell>
        </row>
        <row r="107">
          <cell r="H107">
            <v>750000</v>
          </cell>
        </row>
        <row r="109">
          <cell r="H109">
            <v>0</v>
          </cell>
        </row>
        <row r="111">
          <cell r="H111">
            <v>593000</v>
          </cell>
        </row>
        <row r="112">
          <cell r="H112">
            <v>101500</v>
          </cell>
        </row>
        <row r="113">
          <cell r="H113">
            <v>170000</v>
          </cell>
        </row>
        <row r="115">
          <cell r="H115">
            <v>976000</v>
          </cell>
        </row>
        <row r="116">
          <cell r="H116">
            <v>0</v>
          </cell>
        </row>
        <row r="119">
          <cell r="H119">
            <v>250000</v>
          </cell>
        </row>
        <row r="120">
          <cell r="H120">
            <v>100000</v>
          </cell>
        </row>
        <row r="121">
          <cell r="H121">
            <v>2025000</v>
          </cell>
        </row>
        <row r="122">
          <cell r="H122">
            <v>3780000</v>
          </cell>
        </row>
        <row r="123">
          <cell r="H123">
            <v>1350000</v>
          </cell>
        </row>
        <row r="124">
          <cell r="H124">
            <v>600000</v>
          </cell>
        </row>
        <row r="125">
          <cell r="H125">
            <v>600000</v>
          </cell>
        </row>
        <row r="126">
          <cell r="H126">
            <v>1950000</v>
          </cell>
        </row>
        <row r="127">
          <cell r="H127">
            <v>9480000</v>
          </cell>
        </row>
        <row r="128">
          <cell r="H128">
            <v>300000</v>
          </cell>
        </row>
        <row r="129">
          <cell r="H129">
            <v>200000</v>
          </cell>
        </row>
        <row r="130">
          <cell r="H130">
            <v>200000</v>
          </cell>
        </row>
        <row r="131">
          <cell r="H131">
            <v>6500000</v>
          </cell>
        </row>
        <row r="133">
          <cell r="H133">
            <v>0</v>
          </cell>
        </row>
        <row r="134">
          <cell r="H134">
            <v>0</v>
          </cell>
        </row>
        <row r="136">
          <cell r="H136">
            <v>100000</v>
          </cell>
        </row>
        <row r="137">
          <cell r="H137">
            <v>300000</v>
          </cell>
        </row>
        <row r="138">
          <cell r="H138">
            <v>150000</v>
          </cell>
        </row>
        <row r="139">
          <cell r="H139">
            <v>1080000</v>
          </cell>
        </row>
        <row r="140">
          <cell r="H140">
            <v>1350000</v>
          </cell>
        </row>
        <row r="143">
          <cell r="H143">
            <v>100000</v>
          </cell>
        </row>
        <row r="144">
          <cell r="H144">
            <v>0</v>
          </cell>
        </row>
        <row r="145">
          <cell r="H145">
            <v>100000</v>
          </cell>
        </row>
        <row r="146">
          <cell r="H146">
            <v>150000</v>
          </cell>
        </row>
        <row r="147">
          <cell r="H147">
            <v>810000</v>
          </cell>
        </row>
        <row r="148">
          <cell r="H148">
            <v>810000</v>
          </cell>
        </row>
        <row r="149">
          <cell r="H149">
            <v>600000</v>
          </cell>
        </row>
        <row r="151">
          <cell r="H151">
            <v>300000</v>
          </cell>
        </row>
        <row r="152">
          <cell r="H152">
            <v>200000</v>
          </cell>
        </row>
        <row r="153">
          <cell r="H153">
            <v>432000</v>
          </cell>
        </row>
        <row r="154">
          <cell r="H154">
            <v>432000</v>
          </cell>
        </row>
        <row r="156">
          <cell r="H156">
            <v>0</v>
          </cell>
        </row>
        <row r="157">
          <cell r="H157">
            <v>700000</v>
          </cell>
        </row>
        <row r="158">
          <cell r="H158">
            <v>500000</v>
          </cell>
        </row>
        <row r="159">
          <cell r="H159">
            <v>0</v>
          </cell>
        </row>
        <row r="160">
          <cell r="H160">
            <v>432000</v>
          </cell>
        </row>
        <row r="161">
          <cell r="H161">
            <v>540000</v>
          </cell>
        </row>
        <row r="163">
          <cell r="H163">
            <v>1200000</v>
          </cell>
        </row>
        <row r="164">
          <cell r="H164">
            <v>1000000</v>
          </cell>
        </row>
        <row r="165">
          <cell r="H165">
            <v>800000</v>
          </cell>
        </row>
        <row r="167">
          <cell r="H167">
            <v>350000</v>
          </cell>
        </row>
        <row r="169">
          <cell r="H169">
            <v>1600000</v>
          </cell>
        </row>
        <row r="170">
          <cell r="H170">
            <v>1400000</v>
          </cell>
        </row>
        <row r="171">
          <cell r="H171">
            <v>1200000</v>
          </cell>
        </row>
        <row r="173">
          <cell r="H173">
            <v>800000</v>
          </cell>
        </row>
        <row r="174">
          <cell r="H174">
            <v>1000000</v>
          </cell>
        </row>
        <row r="175">
          <cell r="H175">
            <v>1620000</v>
          </cell>
        </row>
        <row r="176">
          <cell r="H176">
            <v>1350000</v>
          </cell>
        </row>
        <row r="177">
          <cell r="H177">
            <v>2700000</v>
          </cell>
        </row>
        <row r="178">
          <cell r="H178">
            <v>5250000</v>
          </cell>
        </row>
        <row r="179">
          <cell r="H179">
            <v>2160000</v>
          </cell>
        </row>
        <row r="180">
          <cell r="H180">
            <v>1620000</v>
          </cell>
        </row>
        <row r="181">
          <cell r="H181">
            <v>400000</v>
          </cell>
        </row>
        <row r="182">
          <cell r="H182">
            <v>350000</v>
          </cell>
        </row>
        <row r="183">
          <cell r="H183">
            <v>2100000</v>
          </cell>
        </row>
        <row r="184">
          <cell r="H184">
            <v>1000000</v>
          </cell>
        </row>
        <row r="185">
          <cell r="H185">
            <v>350000</v>
          </cell>
        </row>
        <row r="186">
          <cell r="H186">
            <v>200000</v>
          </cell>
        </row>
        <row r="187">
          <cell r="H187">
            <v>100000</v>
          </cell>
        </row>
        <row r="188">
          <cell r="H188">
            <v>200000</v>
          </cell>
        </row>
        <row r="189">
          <cell r="H189">
            <v>100000</v>
          </cell>
        </row>
        <row r="191">
          <cell r="H191">
            <v>200000</v>
          </cell>
        </row>
        <row r="192">
          <cell r="H192">
            <v>900000</v>
          </cell>
        </row>
        <row r="194">
          <cell r="H194">
            <v>0</v>
          </cell>
        </row>
        <row r="198">
          <cell r="H198">
            <v>168000</v>
          </cell>
        </row>
        <row r="199">
          <cell r="H199">
            <v>1800000</v>
          </cell>
        </row>
        <row r="200">
          <cell r="H200">
            <v>18000000</v>
          </cell>
        </row>
        <row r="202">
          <cell r="H202">
            <v>2700000</v>
          </cell>
        </row>
        <row r="204">
          <cell r="H204">
            <v>100000</v>
          </cell>
        </row>
        <row r="205">
          <cell r="H205">
            <v>150000</v>
          </cell>
        </row>
        <row r="206">
          <cell r="H206">
            <v>1575000</v>
          </cell>
        </row>
        <row r="207">
          <cell r="H207">
            <v>800000</v>
          </cell>
        </row>
        <row r="210">
          <cell r="H210">
            <v>0</v>
          </cell>
        </row>
        <row r="211">
          <cell r="H211">
            <v>0</v>
          </cell>
        </row>
        <row r="212">
          <cell r="H212">
            <v>0</v>
          </cell>
        </row>
        <row r="213">
          <cell r="H213">
            <v>0</v>
          </cell>
        </row>
        <row r="214">
          <cell r="H214">
            <v>0</v>
          </cell>
        </row>
        <row r="215">
          <cell r="H215">
            <v>25200000</v>
          </cell>
        </row>
        <row r="216">
          <cell r="H216">
            <v>0</v>
          </cell>
        </row>
        <row r="218">
          <cell r="H218">
            <v>200000</v>
          </cell>
        </row>
        <row r="219">
          <cell r="H219">
            <v>300000</v>
          </cell>
        </row>
        <row r="220">
          <cell r="H220">
            <v>200000</v>
          </cell>
        </row>
        <row r="221">
          <cell r="H221">
            <v>3645000</v>
          </cell>
        </row>
        <row r="222">
          <cell r="H222">
            <v>1350000</v>
          </cell>
        </row>
        <row r="223">
          <cell r="H223">
            <v>600000</v>
          </cell>
        </row>
        <row r="224">
          <cell r="H224">
            <v>4000000</v>
          </cell>
        </row>
        <row r="225">
          <cell r="H225">
            <v>25000</v>
          </cell>
        </row>
        <row r="226">
          <cell r="H226">
            <v>0</v>
          </cell>
        </row>
        <row r="227">
          <cell r="H227">
            <v>1000000</v>
          </cell>
        </row>
        <row r="228">
          <cell r="H228">
            <v>0</v>
          </cell>
        </row>
        <row r="229">
          <cell r="H229">
            <v>2944000</v>
          </cell>
        </row>
        <row r="230">
          <cell r="H230">
            <v>0</v>
          </cell>
        </row>
        <row r="231">
          <cell r="H231">
            <v>2499000</v>
          </cell>
        </row>
        <row r="233">
          <cell r="H233">
            <v>150000</v>
          </cell>
        </row>
        <row r="234">
          <cell r="H234">
            <v>1750000</v>
          </cell>
        </row>
        <row r="235">
          <cell r="H235">
            <v>500000</v>
          </cell>
        </row>
        <row r="237">
          <cell r="H237">
            <v>3500000</v>
          </cell>
        </row>
        <row r="239">
          <cell r="H239">
            <v>50000</v>
          </cell>
        </row>
        <row r="240">
          <cell r="H240">
            <v>200000</v>
          </cell>
        </row>
        <row r="241">
          <cell r="H241">
            <v>1050000</v>
          </cell>
        </row>
        <row r="242">
          <cell r="H242">
            <v>40500000</v>
          </cell>
        </row>
        <row r="244">
          <cell r="H244">
            <v>250000</v>
          </cell>
        </row>
        <row r="245">
          <cell r="H245">
            <v>300000</v>
          </cell>
        </row>
        <row r="246">
          <cell r="H246">
            <v>245000</v>
          </cell>
        </row>
        <row r="247">
          <cell r="H247">
            <v>270000</v>
          </cell>
        </row>
        <row r="248">
          <cell r="H248">
            <v>250000</v>
          </cell>
        </row>
        <row r="249">
          <cell r="H249">
            <v>200000</v>
          </cell>
        </row>
        <row r="250">
          <cell r="H250">
            <v>175000</v>
          </cell>
        </row>
        <row r="251">
          <cell r="H251">
            <v>750000</v>
          </cell>
        </row>
        <row r="252">
          <cell r="H252">
            <v>7875000</v>
          </cell>
        </row>
        <row r="253">
          <cell r="H253">
            <v>5225000</v>
          </cell>
        </row>
        <row r="254">
          <cell r="H254">
            <v>5475000</v>
          </cell>
        </row>
        <row r="255">
          <cell r="H255">
            <v>375000</v>
          </cell>
        </row>
        <row r="256">
          <cell r="H256">
            <v>250000</v>
          </cell>
        </row>
        <row r="257">
          <cell r="H257">
            <v>5620000</v>
          </cell>
        </row>
        <row r="258">
          <cell r="H258">
            <v>1100000</v>
          </cell>
        </row>
        <row r="259">
          <cell r="H259">
            <v>1250000</v>
          </cell>
        </row>
        <row r="267">
          <cell r="H267">
            <v>19484200</v>
          </cell>
        </row>
        <row r="269">
          <cell r="H269">
            <v>0</v>
          </cell>
        </row>
        <row r="270">
          <cell r="H270">
            <v>0</v>
          </cell>
        </row>
        <row r="271">
          <cell r="H271">
            <v>0</v>
          </cell>
        </row>
        <row r="272">
          <cell r="H272">
            <v>0</v>
          </cell>
        </row>
        <row r="273">
          <cell r="H273">
            <v>0</v>
          </cell>
        </row>
        <row r="274">
          <cell r="H274">
            <v>223000</v>
          </cell>
        </row>
        <row r="275">
          <cell r="H275">
            <v>485000</v>
          </cell>
        </row>
        <row r="276">
          <cell r="H276">
            <v>1080000</v>
          </cell>
        </row>
        <row r="277">
          <cell r="H277">
            <v>200000</v>
          </cell>
        </row>
        <row r="278">
          <cell r="H278">
            <v>200000</v>
          </cell>
        </row>
        <row r="279">
          <cell r="H279">
            <v>175000</v>
          </cell>
        </row>
        <row r="280">
          <cell r="H280">
            <v>750000</v>
          </cell>
        </row>
        <row r="281">
          <cell r="H281">
            <v>3315000</v>
          </cell>
        </row>
        <row r="282">
          <cell r="H282">
            <v>3450000</v>
          </cell>
        </row>
        <row r="283">
          <cell r="H283">
            <v>65328240</v>
          </cell>
        </row>
        <row r="284">
          <cell r="H284">
            <v>750000</v>
          </cell>
        </row>
        <row r="287">
          <cell r="H287">
            <v>250000</v>
          </cell>
        </row>
        <row r="288">
          <cell r="H288">
            <v>175000</v>
          </cell>
        </row>
        <row r="289">
          <cell r="H289">
            <v>750000</v>
          </cell>
        </row>
        <row r="290">
          <cell r="H290">
            <v>38250000</v>
          </cell>
        </row>
        <row r="291">
          <cell r="H291">
            <v>20930000</v>
          </cell>
        </row>
        <row r="292">
          <cell r="H292">
            <v>33250000</v>
          </cell>
        </row>
        <row r="293">
          <cell r="H293">
            <v>17820000</v>
          </cell>
        </row>
        <row r="294">
          <cell r="H294">
            <v>1600000</v>
          </cell>
        </row>
        <row r="295">
          <cell r="H295">
            <v>6900000</v>
          </cell>
        </row>
        <row r="296">
          <cell r="H296">
            <v>0</v>
          </cell>
        </row>
        <row r="297">
          <cell r="H297">
            <v>0</v>
          </cell>
        </row>
        <row r="298">
          <cell r="H298">
            <v>9750000</v>
          </cell>
        </row>
        <row r="299">
          <cell r="H299">
            <v>870000</v>
          </cell>
        </row>
        <row r="300">
          <cell r="H300">
            <v>450000</v>
          </cell>
        </row>
        <row r="301">
          <cell r="H301">
            <v>720000</v>
          </cell>
        </row>
        <row r="302">
          <cell r="H302">
            <v>165000</v>
          </cell>
        </row>
        <row r="303">
          <cell r="H303">
            <v>45000</v>
          </cell>
        </row>
        <row r="304">
          <cell r="H304">
            <v>2025000</v>
          </cell>
        </row>
        <row r="305">
          <cell r="H305">
            <v>530000</v>
          </cell>
        </row>
        <row r="306">
          <cell r="H306">
            <v>100000</v>
          </cell>
        </row>
        <row r="307">
          <cell r="H307">
            <v>1470000</v>
          </cell>
        </row>
        <row r="308">
          <cell r="H308">
            <v>625000</v>
          </cell>
        </row>
        <row r="310">
          <cell r="H310">
            <v>0</v>
          </cell>
        </row>
        <row r="312">
          <cell r="H312">
            <v>46000</v>
          </cell>
        </row>
        <row r="313">
          <cell r="H313">
            <v>150000</v>
          </cell>
        </row>
        <row r="314">
          <cell r="H314">
            <v>324000</v>
          </cell>
        </row>
        <row r="315">
          <cell r="H315">
            <v>516000</v>
          </cell>
        </row>
        <row r="316">
          <cell r="H316">
            <v>900000</v>
          </cell>
        </row>
        <row r="317">
          <cell r="H317">
            <v>1715000</v>
          </cell>
        </row>
        <row r="318">
          <cell r="H318">
            <v>1379400</v>
          </cell>
        </row>
        <row r="319">
          <cell r="H319">
            <v>2310000</v>
          </cell>
        </row>
        <row r="320">
          <cell r="H320">
            <v>498300</v>
          </cell>
        </row>
        <row r="321">
          <cell r="H321">
            <v>297000</v>
          </cell>
        </row>
        <row r="322">
          <cell r="H322">
            <v>19800</v>
          </cell>
        </row>
        <row r="323">
          <cell r="H323">
            <v>150000</v>
          </cell>
        </row>
        <row r="324">
          <cell r="H324">
            <v>23281000</v>
          </cell>
        </row>
        <row r="326">
          <cell r="H326">
            <v>200000</v>
          </cell>
        </row>
        <row r="327">
          <cell r="H327">
            <v>175000</v>
          </cell>
        </row>
        <row r="328">
          <cell r="H328">
            <v>450000</v>
          </cell>
        </row>
        <row r="329">
          <cell r="H329">
            <v>1232000</v>
          </cell>
        </row>
        <row r="330">
          <cell r="H330">
            <v>11500000</v>
          </cell>
        </row>
        <row r="331">
          <cell r="H331">
            <v>4510000</v>
          </cell>
        </row>
        <row r="332">
          <cell r="H332">
            <v>1452000</v>
          </cell>
        </row>
        <row r="333">
          <cell r="H333">
            <v>12375000</v>
          </cell>
        </row>
        <row r="334">
          <cell r="H334">
            <v>3916000</v>
          </cell>
        </row>
        <row r="335">
          <cell r="H335">
            <v>979000</v>
          </cell>
        </row>
        <row r="336">
          <cell r="H336">
            <v>3630000</v>
          </cell>
        </row>
        <row r="337">
          <cell r="H337">
            <v>2090000</v>
          </cell>
        </row>
        <row r="338">
          <cell r="H338">
            <v>3234000</v>
          </cell>
        </row>
        <row r="339">
          <cell r="H339">
            <v>7150000</v>
          </cell>
        </row>
        <row r="340">
          <cell r="H340">
            <v>574200</v>
          </cell>
        </row>
        <row r="341">
          <cell r="H341">
            <v>191400</v>
          </cell>
        </row>
        <row r="344">
          <cell r="H344">
            <v>1000000</v>
          </cell>
        </row>
        <row r="346">
          <cell r="H346">
            <v>50000</v>
          </cell>
        </row>
        <row r="347">
          <cell r="H347">
            <v>50000</v>
          </cell>
        </row>
        <row r="348">
          <cell r="H348">
            <v>150000</v>
          </cell>
        </row>
        <row r="349">
          <cell r="H349">
            <v>125000</v>
          </cell>
        </row>
        <row r="350">
          <cell r="H350">
            <v>100000</v>
          </cell>
        </row>
        <row r="351">
          <cell r="H351">
            <v>0</v>
          </cell>
        </row>
        <row r="352">
          <cell r="H352">
            <v>0</v>
          </cell>
        </row>
        <row r="353">
          <cell r="H353">
            <v>0</v>
          </cell>
        </row>
        <row r="354">
          <cell r="H354">
            <v>0</v>
          </cell>
        </row>
        <row r="355">
          <cell r="H355">
            <v>0</v>
          </cell>
        </row>
        <row r="356">
          <cell r="H356">
            <v>2264000</v>
          </cell>
        </row>
        <row r="357">
          <cell r="H357">
            <v>650000</v>
          </cell>
        </row>
        <row r="358">
          <cell r="H358">
            <v>1490000</v>
          </cell>
        </row>
        <row r="359">
          <cell r="H359">
            <v>198000</v>
          </cell>
        </row>
        <row r="360">
          <cell r="H360">
            <v>2700000</v>
          </cell>
        </row>
        <row r="361">
          <cell r="H361">
            <v>3990000</v>
          </cell>
        </row>
        <row r="365">
          <cell r="H365">
            <v>1080000</v>
          </cell>
        </row>
        <row r="366">
          <cell r="H366">
            <v>5000000</v>
          </cell>
        </row>
        <row r="367">
          <cell r="H367">
            <v>2500000</v>
          </cell>
        </row>
        <row r="368">
          <cell r="H368">
            <v>1220000</v>
          </cell>
        </row>
        <row r="369">
          <cell r="H369">
            <v>2200000</v>
          </cell>
        </row>
        <row r="370">
          <cell r="H370">
            <v>1500000</v>
          </cell>
        </row>
        <row r="371">
          <cell r="H371">
            <v>800000</v>
          </cell>
        </row>
        <row r="372">
          <cell r="H372">
            <v>1000000</v>
          </cell>
        </row>
        <row r="373">
          <cell r="H373">
            <v>5000000</v>
          </cell>
        </row>
        <row r="374">
          <cell r="H374">
            <v>3500000</v>
          </cell>
        </row>
        <row r="375">
          <cell r="H375">
            <v>1750000</v>
          </cell>
        </row>
        <row r="376">
          <cell r="H376">
            <v>8400000</v>
          </cell>
        </row>
        <row r="377">
          <cell r="H377">
            <v>1250000</v>
          </cell>
        </row>
        <row r="378">
          <cell r="H378">
            <v>800000</v>
          </cell>
        </row>
        <row r="379">
          <cell r="H379">
            <v>14000000</v>
          </cell>
        </row>
        <row r="382">
          <cell r="H382">
            <v>0</v>
          </cell>
        </row>
        <row r="383">
          <cell r="H383">
            <v>0</v>
          </cell>
        </row>
        <row r="386">
          <cell r="H386">
            <v>100000</v>
          </cell>
        </row>
        <row r="387">
          <cell r="H387">
            <v>1350000</v>
          </cell>
        </row>
        <row r="390">
          <cell r="H390">
            <v>800000</v>
          </cell>
        </row>
        <row r="391">
          <cell r="H391">
            <v>700000</v>
          </cell>
        </row>
        <row r="392">
          <cell r="H392">
            <v>1800000</v>
          </cell>
        </row>
        <row r="393">
          <cell r="H393">
            <v>2250000</v>
          </cell>
        </row>
        <row r="395">
          <cell r="H395">
            <v>100000</v>
          </cell>
        </row>
        <row r="396">
          <cell r="H396">
            <v>150000</v>
          </cell>
        </row>
        <row r="397">
          <cell r="H397">
            <v>2025000</v>
          </cell>
        </row>
        <row r="399">
          <cell r="H399">
            <v>100000</v>
          </cell>
        </row>
        <row r="400">
          <cell r="H400">
            <v>550000</v>
          </cell>
        </row>
        <row r="401">
          <cell r="H401">
            <v>1080000</v>
          </cell>
        </row>
        <row r="402">
          <cell r="H402">
            <v>1680000</v>
          </cell>
        </row>
        <row r="406">
          <cell r="H406">
            <v>250000</v>
          </cell>
        </row>
        <row r="407">
          <cell r="H407">
            <v>250000</v>
          </cell>
        </row>
        <row r="408">
          <cell r="H408">
            <v>1080000</v>
          </cell>
        </row>
        <row r="409">
          <cell r="H409">
            <v>500000</v>
          </cell>
        </row>
        <row r="410">
          <cell r="H410">
            <v>300000</v>
          </cell>
        </row>
        <row r="411">
          <cell r="H411">
            <v>600000</v>
          </cell>
        </row>
        <row r="412">
          <cell r="H412">
            <v>300000</v>
          </cell>
        </row>
        <row r="413">
          <cell r="H413">
            <v>4000000</v>
          </cell>
        </row>
        <row r="416">
          <cell r="H416">
            <v>50000</v>
          </cell>
        </row>
        <row r="417">
          <cell r="H417">
            <v>50000</v>
          </cell>
        </row>
        <row r="418">
          <cell r="H418">
            <v>810000</v>
          </cell>
        </row>
        <row r="419">
          <cell r="H419">
            <v>200000</v>
          </cell>
        </row>
        <row r="420">
          <cell r="H420">
            <v>175000</v>
          </cell>
        </row>
        <row r="421">
          <cell r="H421">
            <v>450000</v>
          </cell>
        </row>
        <row r="422">
          <cell r="H422">
            <v>250000</v>
          </cell>
        </row>
        <row r="423">
          <cell r="H423">
            <v>7875000</v>
          </cell>
        </row>
        <row r="424">
          <cell r="H424">
            <v>3712500</v>
          </cell>
        </row>
        <row r="425">
          <cell r="H425">
            <v>4400000</v>
          </cell>
        </row>
        <row r="426">
          <cell r="H426">
            <v>1500000</v>
          </cell>
        </row>
        <row r="427">
          <cell r="H427">
            <v>150000</v>
          </cell>
        </row>
        <row r="429">
          <cell r="H429">
            <v>0</v>
          </cell>
        </row>
        <row r="430">
          <cell r="H430">
            <v>0</v>
          </cell>
        </row>
        <row r="431">
          <cell r="H431">
            <v>0</v>
          </cell>
        </row>
        <row r="432">
          <cell r="H432">
            <v>0</v>
          </cell>
        </row>
        <row r="433">
          <cell r="H433">
            <v>0</v>
          </cell>
        </row>
        <row r="434">
          <cell r="H434">
            <v>0</v>
          </cell>
        </row>
        <row r="435">
          <cell r="H435">
            <v>0</v>
          </cell>
        </row>
        <row r="436">
          <cell r="H436">
            <v>0</v>
          </cell>
        </row>
        <row r="437">
          <cell r="H437">
            <v>0</v>
          </cell>
        </row>
        <row r="439">
          <cell r="H439">
            <v>150000</v>
          </cell>
        </row>
        <row r="440">
          <cell r="H440">
            <v>200000</v>
          </cell>
        </row>
        <row r="441">
          <cell r="H441">
            <v>1080000</v>
          </cell>
        </row>
        <row r="442">
          <cell r="H442">
            <v>600000</v>
          </cell>
        </row>
        <row r="443">
          <cell r="H443">
            <v>300000</v>
          </cell>
        </row>
        <row r="444">
          <cell r="H444">
            <v>0</v>
          </cell>
        </row>
        <row r="445">
          <cell r="H445">
            <v>0</v>
          </cell>
        </row>
        <row r="446">
          <cell r="H446">
            <v>92000</v>
          </cell>
        </row>
        <row r="447">
          <cell r="H447">
            <v>0</v>
          </cell>
        </row>
        <row r="448">
          <cell r="H448">
            <v>0</v>
          </cell>
        </row>
        <row r="449">
          <cell r="H449">
            <v>360000</v>
          </cell>
        </row>
        <row r="450">
          <cell r="H450">
            <v>537500</v>
          </cell>
        </row>
        <row r="451">
          <cell r="H451">
            <v>3894000</v>
          </cell>
        </row>
        <row r="452">
          <cell r="H452">
            <v>810000</v>
          </cell>
        </row>
        <row r="453">
          <cell r="H453">
            <v>400000</v>
          </cell>
        </row>
        <row r="454">
          <cell r="H454">
            <v>375000</v>
          </cell>
        </row>
        <row r="455">
          <cell r="H455">
            <v>267600</v>
          </cell>
        </row>
        <row r="456">
          <cell r="H456">
            <v>0</v>
          </cell>
        </row>
        <row r="457">
          <cell r="H457">
            <v>30000</v>
          </cell>
        </row>
        <row r="458">
          <cell r="H458">
            <v>15000</v>
          </cell>
        </row>
        <row r="459">
          <cell r="H459">
            <v>25000</v>
          </cell>
        </row>
        <row r="460">
          <cell r="H460">
            <v>170000</v>
          </cell>
        </row>
        <row r="461">
          <cell r="H461">
            <v>250000</v>
          </cell>
        </row>
        <row r="462">
          <cell r="H462">
            <v>1000000</v>
          </cell>
        </row>
        <row r="463">
          <cell r="H463">
            <v>225000</v>
          </cell>
        </row>
        <row r="464">
          <cell r="H464">
            <v>100000</v>
          </cell>
        </row>
        <row r="465">
          <cell r="H465">
            <v>200000</v>
          </cell>
        </row>
        <row r="466">
          <cell r="H466">
            <v>250000</v>
          </cell>
        </row>
        <row r="467">
          <cell r="H467">
            <v>75000</v>
          </cell>
        </row>
        <row r="468">
          <cell r="H468">
            <v>100000</v>
          </cell>
        </row>
        <row r="469">
          <cell r="H469">
            <v>195000</v>
          </cell>
        </row>
        <row r="470">
          <cell r="H470">
            <v>75000</v>
          </cell>
        </row>
        <row r="473">
          <cell r="H473">
            <v>50000</v>
          </cell>
        </row>
        <row r="474">
          <cell r="H474">
            <v>200000</v>
          </cell>
        </row>
        <row r="475">
          <cell r="H475">
            <v>1260000</v>
          </cell>
        </row>
        <row r="477">
          <cell r="H477">
            <v>100000</v>
          </cell>
        </row>
        <row r="478">
          <cell r="H478">
            <v>150000</v>
          </cell>
        </row>
        <row r="479">
          <cell r="H479">
            <v>675000</v>
          </cell>
        </row>
        <row r="480">
          <cell r="H480">
            <v>600000</v>
          </cell>
        </row>
        <row r="481">
          <cell r="H481">
            <v>400000</v>
          </cell>
        </row>
        <row r="483">
          <cell r="H483">
            <v>100000</v>
          </cell>
        </row>
        <row r="484">
          <cell r="H484">
            <v>150000</v>
          </cell>
        </row>
        <row r="485">
          <cell r="H485">
            <v>675000</v>
          </cell>
        </row>
        <row r="486">
          <cell r="H486">
            <v>600000</v>
          </cell>
        </row>
        <row r="487">
          <cell r="H487">
            <v>400000</v>
          </cell>
        </row>
        <row r="490">
          <cell r="H490">
            <v>250000</v>
          </cell>
        </row>
        <row r="491">
          <cell r="H491">
            <v>273000</v>
          </cell>
        </row>
        <row r="492">
          <cell r="H492">
            <v>1620000</v>
          </cell>
        </row>
        <row r="493">
          <cell r="H493">
            <v>1200000</v>
          </cell>
        </row>
        <row r="494">
          <cell r="H494">
            <v>800000</v>
          </cell>
        </row>
        <row r="495">
          <cell r="H495">
            <v>1091000</v>
          </cell>
        </row>
        <row r="496">
          <cell r="H496">
            <v>450000</v>
          </cell>
        </row>
        <row r="497">
          <cell r="H497">
            <v>0</v>
          </cell>
        </row>
        <row r="498">
          <cell r="H498">
            <v>0</v>
          </cell>
        </row>
        <row r="499">
          <cell r="H499">
            <v>0</v>
          </cell>
        </row>
        <row r="500">
          <cell r="H500">
            <v>0</v>
          </cell>
        </row>
        <row r="501">
          <cell r="H501">
            <v>290000</v>
          </cell>
        </row>
        <row r="502">
          <cell r="H502">
            <v>840000</v>
          </cell>
        </row>
        <row r="503">
          <cell r="H503">
            <v>1950000</v>
          </cell>
        </row>
        <row r="504">
          <cell r="H504">
            <v>90000</v>
          </cell>
        </row>
        <row r="505">
          <cell r="H505">
            <v>114000</v>
          </cell>
        </row>
        <row r="509">
          <cell r="H509">
            <v>3200000</v>
          </cell>
        </row>
        <row r="510">
          <cell r="H510">
            <v>0</v>
          </cell>
        </row>
        <row r="511">
          <cell r="H511">
            <v>4000000</v>
          </cell>
        </row>
        <row r="512">
          <cell r="H512">
            <v>5100000</v>
          </cell>
        </row>
        <row r="513">
          <cell r="H513">
            <v>15659000</v>
          </cell>
        </row>
        <row r="514">
          <cell r="H514">
            <v>13600000</v>
          </cell>
        </row>
        <row r="515">
          <cell r="H515">
            <v>6993000</v>
          </cell>
        </row>
        <row r="516">
          <cell r="H516">
            <v>6075000</v>
          </cell>
        </row>
        <row r="517">
          <cell r="H517">
            <v>0</v>
          </cell>
        </row>
        <row r="518">
          <cell r="H518">
            <v>4500000</v>
          </cell>
        </row>
        <row r="519">
          <cell r="H519">
            <v>0</v>
          </cell>
        </row>
        <row r="520">
          <cell r="H520">
            <v>0</v>
          </cell>
        </row>
        <row r="521">
          <cell r="H521">
            <v>360000</v>
          </cell>
        </row>
        <row r="522">
          <cell r="H522">
            <v>50000</v>
          </cell>
        </row>
        <row r="523">
          <cell r="H523">
            <v>25000</v>
          </cell>
        </row>
        <row r="524">
          <cell r="H524">
            <v>125000</v>
          </cell>
        </row>
        <row r="525">
          <cell r="H525">
            <v>15000</v>
          </cell>
        </row>
        <row r="526">
          <cell r="H526">
            <v>5000</v>
          </cell>
        </row>
        <row r="527">
          <cell r="H527">
            <v>7500</v>
          </cell>
        </row>
        <row r="528">
          <cell r="H528">
            <v>800000</v>
          </cell>
        </row>
        <row r="529">
          <cell r="H529">
            <v>45000</v>
          </cell>
        </row>
        <row r="530">
          <cell r="H530">
            <v>45000</v>
          </cell>
        </row>
        <row r="531">
          <cell r="H531">
            <v>390000</v>
          </cell>
        </row>
        <row r="532">
          <cell r="H532">
            <v>10000</v>
          </cell>
        </row>
        <row r="533">
          <cell r="H533">
            <v>3000000</v>
          </cell>
        </row>
        <row r="534">
          <cell r="H534">
            <v>2500000</v>
          </cell>
        </row>
        <row r="535">
          <cell r="H535">
            <v>750000</v>
          </cell>
        </row>
        <row r="536">
          <cell r="H536">
            <v>600000</v>
          </cell>
        </row>
        <row r="537">
          <cell r="H537">
            <v>1400000</v>
          </cell>
        </row>
        <row r="538">
          <cell r="H538">
            <v>500000</v>
          </cell>
        </row>
        <row r="539">
          <cell r="H539">
            <v>1490000</v>
          </cell>
        </row>
        <row r="540">
          <cell r="H540">
            <v>4700000</v>
          </cell>
        </row>
        <row r="541">
          <cell r="H541">
            <v>300000</v>
          </cell>
        </row>
        <row r="542">
          <cell r="H542">
            <v>1440000</v>
          </cell>
        </row>
        <row r="543">
          <cell r="H543">
            <v>0</v>
          </cell>
        </row>
        <row r="544">
          <cell r="H544">
            <v>1000000</v>
          </cell>
        </row>
        <row r="545">
          <cell r="H545">
            <v>50000</v>
          </cell>
        </row>
        <row r="546">
          <cell r="H546">
            <v>300000</v>
          </cell>
        </row>
        <row r="547">
          <cell r="H547">
            <v>300000</v>
          </cell>
        </row>
        <row r="548">
          <cell r="H548">
            <v>0</v>
          </cell>
        </row>
        <row r="549">
          <cell r="H549">
            <v>1800000</v>
          </cell>
        </row>
        <row r="550">
          <cell r="H550">
            <v>800000</v>
          </cell>
        </row>
        <row r="553">
          <cell r="H553">
            <v>330000000</v>
          </cell>
        </row>
        <row r="558">
          <cell r="H558">
            <v>0</v>
          </cell>
        </row>
        <row r="560">
          <cell r="H560">
            <v>80000000</v>
          </cell>
        </row>
      </sheetData>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2"/>
      <sheetName val="realisasi apbdes"/>
      <sheetName val="mutasi aset 2021"/>
      <sheetName val="rincian aset"/>
      <sheetName val="realisasi kegiatan"/>
      <sheetName val="sektoral"/>
      <sheetName val="mutasi aset"/>
      <sheetName val="CALK"/>
    </sheetNames>
    <sheetDataSet>
      <sheetData sheetId="0"/>
      <sheetData sheetId="1"/>
      <sheetData sheetId="2"/>
      <sheetData sheetId="3"/>
      <sheetData sheetId="4"/>
      <sheetData sheetId="5"/>
      <sheetData sheetId="6">
        <row r="8">
          <cell r="G8">
            <v>4000000</v>
          </cell>
        </row>
        <row r="9">
          <cell r="G9">
            <v>1000000</v>
          </cell>
        </row>
        <row r="10">
          <cell r="G10">
            <v>750000</v>
          </cell>
        </row>
        <row r="11">
          <cell r="G11">
            <v>500000</v>
          </cell>
        </row>
        <row r="12">
          <cell r="G12">
            <v>1500000</v>
          </cell>
        </row>
        <row r="13">
          <cell r="G13">
            <v>11000000</v>
          </cell>
        </row>
        <row r="14">
          <cell r="G14">
            <v>3000000</v>
          </cell>
        </row>
        <row r="15">
          <cell r="G15">
            <v>600000</v>
          </cell>
        </row>
        <row r="16">
          <cell r="G16">
            <v>3500000</v>
          </cell>
        </row>
        <row r="17">
          <cell r="G17">
            <v>3500000</v>
          </cell>
        </row>
        <row r="18">
          <cell r="G18">
            <v>3500000</v>
          </cell>
        </row>
        <row r="19">
          <cell r="G19">
            <v>4500000</v>
          </cell>
        </row>
        <row r="20">
          <cell r="G20">
            <v>2000000</v>
          </cell>
        </row>
        <row r="21">
          <cell r="G21">
            <v>3500000</v>
          </cell>
        </row>
        <row r="22">
          <cell r="G22">
            <v>1525000</v>
          </cell>
        </row>
        <row r="23">
          <cell r="G23">
            <v>5500000</v>
          </cell>
        </row>
        <row r="24">
          <cell r="G24">
            <v>5500000</v>
          </cell>
        </row>
        <row r="25">
          <cell r="G25">
            <v>1000000</v>
          </cell>
        </row>
        <row r="26">
          <cell r="G26">
            <v>3300000</v>
          </cell>
        </row>
        <row r="27">
          <cell r="G27">
            <v>2750000</v>
          </cell>
        </row>
        <row r="28">
          <cell r="G28">
            <v>9750000</v>
          </cell>
        </row>
        <row r="29">
          <cell r="G29">
            <v>7000000</v>
          </cell>
        </row>
        <row r="30">
          <cell r="G30">
            <v>1500000</v>
          </cell>
        </row>
        <row r="31">
          <cell r="G31">
            <v>2000000</v>
          </cell>
        </row>
        <row r="32">
          <cell r="G32">
            <v>1000000</v>
          </cell>
        </row>
        <row r="33">
          <cell r="G33">
            <v>150000</v>
          </cell>
        </row>
        <row r="34">
          <cell r="G34">
            <v>5500000</v>
          </cell>
        </row>
        <row r="35">
          <cell r="G35">
            <v>9750000</v>
          </cell>
        </row>
        <row r="36">
          <cell r="G36">
            <v>7500000</v>
          </cell>
        </row>
        <row r="37">
          <cell r="G37">
            <v>70000000</v>
          </cell>
        </row>
        <row r="38">
          <cell r="G38">
            <v>6000000</v>
          </cell>
        </row>
        <row r="39">
          <cell r="G39">
            <v>800000</v>
          </cell>
        </row>
        <row r="40">
          <cell r="G40">
            <v>1500000</v>
          </cell>
        </row>
        <row r="41">
          <cell r="G41">
            <v>4500000</v>
          </cell>
        </row>
        <row r="42">
          <cell r="G42">
            <v>580000</v>
          </cell>
        </row>
        <row r="43">
          <cell r="G43">
            <v>3150000</v>
          </cell>
        </row>
        <row r="44">
          <cell r="G44">
            <v>9200000</v>
          </cell>
        </row>
        <row r="45">
          <cell r="G45">
            <v>5500000</v>
          </cell>
        </row>
        <row r="46">
          <cell r="G46">
            <v>3000000</v>
          </cell>
        </row>
        <row r="47">
          <cell r="G47">
            <v>2250000</v>
          </cell>
        </row>
        <row r="48">
          <cell r="G48">
            <v>750000</v>
          </cell>
        </row>
        <row r="49">
          <cell r="G49">
            <v>400000</v>
          </cell>
        </row>
        <row r="50">
          <cell r="G50">
            <v>400000</v>
          </cell>
        </row>
        <row r="51">
          <cell r="G51">
            <v>500000</v>
          </cell>
        </row>
        <row r="52">
          <cell r="G52">
            <v>750000</v>
          </cell>
        </row>
        <row r="53">
          <cell r="G53">
            <v>700000</v>
          </cell>
        </row>
        <row r="54">
          <cell r="G54">
            <v>600000</v>
          </cell>
        </row>
        <row r="55">
          <cell r="G55">
            <v>1250000</v>
          </cell>
        </row>
        <row r="56">
          <cell r="G56">
            <v>700000</v>
          </cell>
        </row>
        <row r="57">
          <cell r="G57">
            <v>350000</v>
          </cell>
        </row>
        <row r="58">
          <cell r="G58">
            <v>1000000</v>
          </cell>
        </row>
        <row r="59">
          <cell r="G59">
            <v>4500000</v>
          </cell>
        </row>
        <row r="60">
          <cell r="G60">
            <v>5500000</v>
          </cell>
        </row>
        <row r="61">
          <cell r="G61">
            <v>3000000</v>
          </cell>
        </row>
        <row r="64">
          <cell r="G64">
            <v>5100000</v>
          </cell>
        </row>
        <row r="65">
          <cell r="G65">
            <v>49748528</v>
          </cell>
        </row>
        <row r="66">
          <cell r="G66">
            <v>17000000</v>
          </cell>
        </row>
        <row r="67">
          <cell r="G67">
            <v>15000000</v>
          </cell>
        </row>
        <row r="68">
          <cell r="G68">
            <v>12000000</v>
          </cell>
        </row>
        <row r="69">
          <cell r="G69">
            <v>72000000</v>
          </cell>
        </row>
        <row r="70">
          <cell r="G70">
            <v>87017572</v>
          </cell>
        </row>
        <row r="71">
          <cell r="G71">
            <v>24000000</v>
          </cell>
        </row>
        <row r="72">
          <cell r="G72">
            <v>40000000</v>
          </cell>
        </row>
        <row r="73">
          <cell r="G73">
            <v>105000000</v>
          </cell>
        </row>
        <row r="74">
          <cell r="G74">
            <v>7000000</v>
          </cell>
        </row>
        <row r="75">
          <cell r="G75">
            <v>20000000</v>
          </cell>
        </row>
        <row r="76">
          <cell r="G76">
            <v>92130000</v>
          </cell>
        </row>
        <row r="77">
          <cell r="G77">
            <v>69442142</v>
          </cell>
        </row>
        <row r="78">
          <cell r="G78">
            <v>30766900</v>
          </cell>
        </row>
        <row r="79">
          <cell r="G79">
            <v>13210858</v>
          </cell>
        </row>
        <row r="80">
          <cell r="G80">
            <v>70012142</v>
          </cell>
        </row>
        <row r="81">
          <cell r="G81">
            <v>23247100</v>
          </cell>
        </row>
        <row r="82">
          <cell r="G82">
            <v>11812849</v>
          </cell>
        </row>
        <row r="83">
          <cell r="G83">
            <v>13374000</v>
          </cell>
        </row>
        <row r="84">
          <cell r="G84">
            <v>16428500</v>
          </cell>
        </row>
        <row r="85">
          <cell r="G85">
            <v>50000000</v>
          </cell>
        </row>
        <row r="86">
          <cell r="G86">
            <v>24142200</v>
          </cell>
        </row>
        <row r="89">
          <cell r="G89">
            <v>10038850</v>
          </cell>
        </row>
        <row r="90">
          <cell r="G90">
            <v>47530000</v>
          </cell>
        </row>
        <row r="91">
          <cell r="G91">
            <v>100000000</v>
          </cell>
        </row>
        <row r="92">
          <cell r="G92">
            <v>76279000</v>
          </cell>
        </row>
        <row r="93">
          <cell r="G93">
            <v>50000000</v>
          </cell>
        </row>
        <row r="94">
          <cell r="G94">
            <v>129000000</v>
          </cell>
        </row>
        <row r="95">
          <cell r="G95">
            <v>2517000</v>
          </cell>
        </row>
        <row r="96">
          <cell r="G96">
            <v>30000000</v>
          </cell>
        </row>
        <row r="97">
          <cell r="G97">
            <v>50047000</v>
          </cell>
        </row>
        <row r="98">
          <cell r="G98">
            <v>20000000</v>
          </cell>
        </row>
        <row r="99">
          <cell r="G99">
            <v>10000000</v>
          </cell>
        </row>
        <row r="100">
          <cell r="G100">
            <v>10000000</v>
          </cell>
        </row>
        <row r="101">
          <cell r="G101">
            <v>10000000</v>
          </cell>
        </row>
        <row r="102">
          <cell r="G102">
            <v>10000000</v>
          </cell>
        </row>
        <row r="103">
          <cell r="G103">
            <v>10000000</v>
          </cell>
        </row>
        <row r="104">
          <cell r="G104">
            <v>10000000</v>
          </cell>
        </row>
        <row r="105">
          <cell r="G105">
            <v>10000000</v>
          </cell>
        </row>
        <row r="106">
          <cell r="G106">
            <v>10000000</v>
          </cell>
        </row>
        <row r="107">
          <cell r="G107">
            <v>10000000</v>
          </cell>
        </row>
        <row r="108">
          <cell r="G108">
            <v>15000000</v>
          </cell>
        </row>
        <row r="109">
          <cell r="G109">
            <v>75963000</v>
          </cell>
        </row>
        <row r="110">
          <cell r="G110">
            <v>28620000</v>
          </cell>
        </row>
        <row r="111">
          <cell r="G111">
            <v>10000000</v>
          </cell>
        </row>
        <row r="112">
          <cell r="G112">
            <v>16222858</v>
          </cell>
        </row>
        <row r="113">
          <cell r="G113">
            <v>48568000</v>
          </cell>
        </row>
        <row r="114">
          <cell r="G114">
            <v>72454000</v>
          </cell>
        </row>
        <row r="115">
          <cell r="G115">
            <v>42770000</v>
          </cell>
        </row>
        <row r="116">
          <cell r="G116">
            <v>12544000</v>
          </cell>
        </row>
        <row r="117">
          <cell r="G117">
            <v>53342500</v>
          </cell>
        </row>
        <row r="118">
          <cell r="G118">
            <v>43512500</v>
          </cell>
        </row>
        <row r="119">
          <cell r="G119">
            <v>15000000</v>
          </cell>
        </row>
        <row r="120">
          <cell r="G120">
            <v>20000000</v>
          </cell>
        </row>
        <row r="121">
          <cell r="G121">
            <v>21197000</v>
          </cell>
        </row>
        <row r="122">
          <cell r="G122">
            <v>107025000</v>
          </cell>
        </row>
        <row r="123">
          <cell r="G123">
            <v>283960900</v>
          </cell>
        </row>
        <row r="124">
          <cell r="G124">
            <v>177450000</v>
          </cell>
        </row>
        <row r="125">
          <cell r="G125">
            <v>153120000</v>
          </cell>
        </row>
        <row r="126">
          <cell r="G126">
            <v>284938000</v>
          </cell>
        </row>
        <row r="127">
          <cell r="G127">
            <v>207272000</v>
          </cell>
        </row>
        <row r="128">
          <cell r="G128">
            <v>167212500</v>
          </cell>
        </row>
        <row r="129">
          <cell r="G129">
            <v>34287500</v>
          </cell>
        </row>
        <row r="130">
          <cell r="G130">
            <v>6000000</v>
          </cell>
        </row>
        <row r="131">
          <cell r="G131">
            <v>600000000</v>
          </cell>
        </row>
        <row r="132">
          <cell r="G132">
            <v>182620500</v>
          </cell>
        </row>
        <row r="133">
          <cell r="G133">
            <v>78875000</v>
          </cell>
        </row>
        <row r="134">
          <cell r="G134">
            <v>133634500</v>
          </cell>
        </row>
        <row r="135">
          <cell r="G135">
            <v>58468200</v>
          </cell>
        </row>
        <row r="136">
          <cell r="G136">
            <v>22318500</v>
          </cell>
        </row>
        <row r="137">
          <cell r="G137">
            <v>275756350</v>
          </cell>
        </row>
        <row r="140">
          <cell r="G140">
            <v>11100000</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topLeftCell="A26" zoomScaleNormal="100" workbookViewId="0">
      <selection activeCell="F46" sqref="F46"/>
    </sheetView>
  </sheetViews>
  <sheetFormatPr defaultColWidth="9.140625" defaultRowHeight="15" x14ac:dyDescent="0.25"/>
  <cols>
    <col min="1" max="1" width="2.28515625" style="216" customWidth="1"/>
    <col min="2" max="2" width="3.42578125" style="216" customWidth="1"/>
    <col min="3" max="3" width="5.28515625" style="216" customWidth="1"/>
    <col min="4" max="4" width="55.28515625" style="216" customWidth="1"/>
    <col min="5" max="5" width="18" style="216" customWidth="1"/>
    <col min="6" max="6" width="12.85546875" style="216" customWidth="1"/>
    <col min="7" max="9" width="9.140625" style="217"/>
    <col min="10" max="10" width="9.140625" style="218"/>
    <col min="11" max="16384" width="9.140625" style="216"/>
  </cols>
  <sheetData>
    <row r="1" spans="1:10" s="206" customFormat="1" x14ac:dyDescent="0.25">
      <c r="E1" s="207" t="s">
        <v>1001</v>
      </c>
      <c r="G1" s="207"/>
      <c r="H1" s="207"/>
      <c r="I1" s="207"/>
      <c r="J1" s="208"/>
    </row>
    <row r="2" spans="1:10" s="206" customFormat="1" x14ac:dyDescent="0.25">
      <c r="E2" s="207" t="s">
        <v>1</v>
      </c>
      <c r="G2" s="207"/>
      <c r="H2" s="207"/>
      <c r="I2" s="207"/>
      <c r="J2" s="208"/>
    </row>
    <row r="3" spans="1:10" s="206" customFormat="1" x14ac:dyDescent="0.25">
      <c r="E3" s="207" t="s">
        <v>2</v>
      </c>
      <c r="G3" s="207"/>
      <c r="H3" s="207"/>
      <c r="I3" s="207"/>
      <c r="J3" s="208"/>
    </row>
    <row r="4" spans="1:10" s="206" customFormat="1" x14ac:dyDescent="0.25">
      <c r="E4" s="207" t="s">
        <v>3</v>
      </c>
      <c r="G4" s="207"/>
      <c r="H4" s="207"/>
      <c r="I4" s="207"/>
      <c r="J4" s="208"/>
    </row>
    <row r="5" spans="1:10" s="206" customFormat="1" ht="66.75" customHeight="1" x14ac:dyDescent="0.25">
      <c r="E5" s="290" t="s">
        <v>1019</v>
      </c>
      <c r="F5" s="290"/>
      <c r="G5" s="209"/>
      <c r="H5" s="209"/>
      <c r="I5" s="207"/>
      <c r="J5" s="208"/>
    </row>
    <row r="6" spans="1:10" s="206" customFormat="1" ht="14.45" customHeight="1" x14ac:dyDescent="0.25">
      <c r="D6" s="210"/>
      <c r="E6" s="210"/>
      <c r="F6" s="210"/>
      <c r="G6" s="207"/>
      <c r="H6" s="207"/>
      <c r="I6" s="207"/>
      <c r="J6" s="208"/>
    </row>
    <row r="7" spans="1:10" s="206" customFormat="1" x14ac:dyDescent="0.25">
      <c r="A7" s="211" t="s">
        <v>1002</v>
      </c>
      <c r="B7" s="211"/>
      <c r="C7" s="211"/>
      <c r="D7" s="211"/>
      <c r="E7" s="211"/>
      <c r="F7" s="211"/>
      <c r="G7" s="207"/>
      <c r="H7" s="207"/>
      <c r="I7" s="207"/>
      <c r="J7" s="208"/>
    </row>
    <row r="8" spans="1:10" s="206" customFormat="1" x14ac:dyDescent="0.25">
      <c r="A8" s="211" t="s">
        <v>1003</v>
      </c>
      <c r="B8" s="211"/>
      <c r="C8" s="211"/>
      <c r="D8" s="211"/>
      <c r="E8" s="211"/>
      <c r="F8" s="211"/>
      <c r="G8" s="207"/>
      <c r="H8" s="207"/>
      <c r="I8" s="207"/>
      <c r="J8" s="208"/>
    </row>
    <row r="9" spans="1:10" s="206" customFormat="1" x14ac:dyDescent="0.25">
      <c r="A9" s="211" t="s">
        <v>676</v>
      </c>
      <c r="B9" s="211"/>
      <c r="C9" s="211"/>
      <c r="D9" s="211"/>
      <c r="E9" s="211"/>
      <c r="F9" s="211"/>
      <c r="G9" s="207"/>
      <c r="H9" s="207"/>
      <c r="I9" s="207"/>
      <c r="J9" s="208"/>
    </row>
    <row r="10" spans="1:10" s="206" customFormat="1" x14ac:dyDescent="0.25">
      <c r="A10" s="211" t="s">
        <v>677</v>
      </c>
      <c r="B10" s="211"/>
      <c r="C10" s="211"/>
      <c r="D10" s="211"/>
      <c r="E10" s="211"/>
      <c r="F10" s="211"/>
      <c r="G10" s="207"/>
      <c r="H10" s="207"/>
      <c r="I10" s="207"/>
      <c r="J10" s="208"/>
    </row>
    <row r="11" spans="1:10" s="206" customFormat="1" ht="15.75" thickBot="1" x14ac:dyDescent="0.3">
      <c r="A11" s="212" t="s">
        <v>764</v>
      </c>
      <c r="B11" s="212"/>
      <c r="C11" s="212"/>
      <c r="D11" s="212"/>
      <c r="E11" s="212"/>
      <c r="F11" s="212"/>
      <c r="G11" s="207"/>
      <c r="H11" s="207"/>
      <c r="I11" s="207"/>
      <c r="J11" s="208"/>
    </row>
    <row r="12" spans="1:10" s="206" customFormat="1" x14ac:dyDescent="0.25">
      <c r="A12" s="213"/>
      <c r="B12" s="213"/>
      <c r="C12" s="213"/>
      <c r="D12" s="213"/>
      <c r="E12" s="213"/>
      <c r="F12" s="213"/>
      <c r="G12" s="207"/>
      <c r="H12" s="207"/>
      <c r="I12" s="207"/>
      <c r="J12" s="208"/>
    </row>
    <row r="13" spans="1:10" s="206" customFormat="1" x14ac:dyDescent="0.25">
      <c r="A13" s="213" t="s">
        <v>1004</v>
      </c>
      <c r="B13" s="213"/>
      <c r="C13" s="213"/>
      <c r="D13" s="213"/>
      <c r="E13" s="213"/>
      <c r="F13" s="213"/>
      <c r="G13" s="207"/>
      <c r="H13" s="207"/>
      <c r="I13" s="207"/>
      <c r="J13" s="208"/>
    </row>
    <row r="14" spans="1:10" s="206" customFormat="1" x14ac:dyDescent="0.25">
      <c r="A14" s="213"/>
      <c r="B14" s="213"/>
      <c r="C14" s="213"/>
      <c r="D14" s="213"/>
      <c r="E14" s="213"/>
      <c r="F14" s="214" t="s">
        <v>1005</v>
      </c>
      <c r="G14" s="207"/>
      <c r="H14" s="207"/>
      <c r="I14" s="207"/>
      <c r="J14" s="208"/>
    </row>
    <row r="15" spans="1:10" s="206" customFormat="1" x14ac:dyDescent="0.25">
      <c r="A15" s="206" t="s">
        <v>723</v>
      </c>
      <c r="B15" s="206" t="s">
        <v>1020</v>
      </c>
      <c r="F15" s="215">
        <v>1</v>
      </c>
      <c r="G15" s="207"/>
      <c r="H15" s="207"/>
      <c r="I15" s="207"/>
      <c r="J15" s="208"/>
    </row>
    <row r="16" spans="1:10" s="206" customFormat="1" x14ac:dyDescent="0.25">
      <c r="A16" s="206" t="s">
        <v>729</v>
      </c>
      <c r="B16" s="206" t="s">
        <v>762</v>
      </c>
      <c r="F16" s="215">
        <v>2</v>
      </c>
      <c r="G16" s="207"/>
      <c r="H16" s="207"/>
      <c r="I16" s="207"/>
      <c r="J16" s="208"/>
    </row>
    <row r="17" spans="2:10" s="206" customFormat="1" x14ac:dyDescent="0.25">
      <c r="B17" s="206" t="s">
        <v>765</v>
      </c>
      <c r="C17" s="206" t="s">
        <v>766</v>
      </c>
      <c r="F17" s="215">
        <v>2</v>
      </c>
      <c r="G17" s="207"/>
      <c r="H17" s="207"/>
      <c r="I17" s="207"/>
      <c r="J17" s="208"/>
    </row>
    <row r="18" spans="2:10" s="206" customFormat="1" x14ac:dyDescent="0.25">
      <c r="B18" s="206" t="s">
        <v>772</v>
      </c>
      <c r="C18" s="206" t="s">
        <v>773</v>
      </c>
      <c r="F18" s="215">
        <v>2</v>
      </c>
      <c r="G18" s="207"/>
      <c r="H18" s="207"/>
      <c r="I18" s="207"/>
      <c r="J18" s="208"/>
    </row>
    <row r="19" spans="2:10" s="206" customFormat="1" x14ac:dyDescent="0.25">
      <c r="B19" s="206" t="s">
        <v>775</v>
      </c>
      <c r="C19" s="206" t="s">
        <v>1006</v>
      </c>
      <c r="F19" s="215">
        <v>2</v>
      </c>
      <c r="G19" s="207"/>
      <c r="H19" s="207"/>
      <c r="I19" s="207"/>
      <c r="J19" s="208"/>
    </row>
    <row r="20" spans="2:10" s="206" customFormat="1" x14ac:dyDescent="0.25">
      <c r="C20" s="206">
        <v>1</v>
      </c>
      <c r="D20" s="206" t="s">
        <v>778</v>
      </c>
      <c r="F20" s="215">
        <v>2</v>
      </c>
      <c r="G20" s="207"/>
      <c r="H20" s="207"/>
      <c r="I20" s="207"/>
      <c r="J20" s="208"/>
    </row>
    <row r="21" spans="2:10" s="206" customFormat="1" x14ac:dyDescent="0.25">
      <c r="C21" s="206">
        <v>2</v>
      </c>
      <c r="D21" s="206" t="s">
        <v>37</v>
      </c>
      <c r="F21" s="215">
        <v>2</v>
      </c>
      <c r="G21" s="207"/>
      <c r="H21" s="207"/>
      <c r="I21" s="207"/>
      <c r="J21" s="208"/>
    </row>
    <row r="22" spans="2:10" s="206" customFormat="1" x14ac:dyDescent="0.25">
      <c r="C22" s="206">
        <v>3</v>
      </c>
      <c r="D22" s="206" t="s">
        <v>47</v>
      </c>
      <c r="F22" s="215">
        <v>2</v>
      </c>
      <c r="G22" s="207"/>
      <c r="H22" s="207"/>
      <c r="I22" s="207"/>
      <c r="J22" s="208"/>
    </row>
    <row r="23" spans="2:10" s="206" customFormat="1" x14ac:dyDescent="0.25">
      <c r="C23" s="206">
        <v>4</v>
      </c>
      <c r="D23" s="206" t="s">
        <v>682</v>
      </c>
      <c r="F23" s="215">
        <v>2</v>
      </c>
      <c r="G23" s="207"/>
      <c r="H23" s="207"/>
      <c r="I23" s="207"/>
      <c r="J23" s="208"/>
    </row>
    <row r="24" spans="2:10" s="206" customFormat="1" x14ac:dyDescent="0.25">
      <c r="C24" s="206">
        <v>5</v>
      </c>
      <c r="D24" s="206" t="s">
        <v>51</v>
      </c>
      <c r="F24" s="215">
        <v>2</v>
      </c>
      <c r="G24" s="207"/>
      <c r="H24" s="207"/>
      <c r="I24" s="207"/>
      <c r="J24" s="208"/>
    </row>
    <row r="25" spans="2:10" s="206" customFormat="1" x14ac:dyDescent="0.25">
      <c r="C25" s="206">
        <v>6</v>
      </c>
      <c r="D25" s="206" t="s">
        <v>685</v>
      </c>
      <c r="F25" s="215">
        <v>3</v>
      </c>
      <c r="G25" s="207"/>
      <c r="H25" s="207"/>
      <c r="I25" s="207"/>
      <c r="J25" s="208"/>
    </row>
    <row r="26" spans="2:10" s="206" customFormat="1" x14ac:dyDescent="0.25">
      <c r="C26" s="206">
        <v>7</v>
      </c>
      <c r="D26" s="206" t="s">
        <v>687</v>
      </c>
      <c r="F26" s="215">
        <v>3</v>
      </c>
      <c r="G26" s="207"/>
      <c r="H26" s="207"/>
      <c r="I26" s="207"/>
      <c r="J26" s="208"/>
    </row>
    <row r="27" spans="2:10" s="206" customFormat="1" x14ac:dyDescent="0.25">
      <c r="C27" s="206">
        <v>8</v>
      </c>
      <c r="D27" s="206" t="s">
        <v>689</v>
      </c>
      <c r="F27" s="215">
        <v>3</v>
      </c>
      <c r="G27" s="207"/>
      <c r="H27" s="207"/>
      <c r="I27" s="207"/>
      <c r="J27" s="208"/>
    </row>
    <row r="28" spans="2:10" s="206" customFormat="1" x14ac:dyDescent="0.25">
      <c r="C28" s="206">
        <v>9</v>
      </c>
      <c r="D28" s="206" t="s">
        <v>1007</v>
      </c>
      <c r="F28" s="215">
        <v>3</v>
      </c>
      <c r="G28" s="207"/>
      <c r="H28" s="207"/>
      <c r="I28" s="207"/>
      <c r="J28" s="208"/>
    </row>
    <row r="29" spans="2:10" s="206" customFormat="1" x14ac:dyDescent="0.25">
      <c r="C29" s="206">
        <v>10</v>
      </c>
      <c r="D29" s="206" t="s">
        <v>1008</v>
      </c>
      <c r="F29" s="215">
        <v>3</v>
      </c>
      <c r="G29" s="207"/>
      <c r="H29" s="207"/>
      <c r="I29" s="207"/>
      <c r="J29" s="208"/>
    </row>
    <row r="30" spans="2:10" s="206" customFormat="1" x14ac:dyDescent="0.25">
      <c r="C30" s="206">
        <v>11</v>
      </c>
      <c r="D30" s="206" t="s">
        <v>1009</v>
      </c>
      <c r="F30" s="215">
        <v>3</v>
      </c>
      <c r="G30" s="207"/>
      <c r="H30" s="207"/>
      <c r="I30" s="207"/>
      <c r="J30" s="208"/>
    </row>
    <row r="31" spans="2:10" s="206" customFormat="1" x14ac:dyDescent="0.25">
      <c r="C31" s="206">
        <v>12</v>
      </c>
      <c r="D31" s="206" t="s">
        <v>1010</v>
      </c>
      <c r="F31" s="215">
        <v>4</v>
      </c>
      <c r="G31" s="207"/>
      <c r="H31" s="207"/>
      <c r="I31" s="207"/>
      <c r="J31" s="208"/>
    </row>
    <row r="32" spans="2:10" s="206" customFormat="1" ht="30" x14ac:dyDescent="0.25">
      <c r="C32" s="206">
        <v>13</v>
      </c>
      <c r="D32" s="288" t="s">
        <v>1011</v>
      </c>
      <c r="F32" s="215">
        <v>4</v>
      </c>
      <c r="G32" s="207"/>
      <c r="H32" s="207"/>
      <c r="I32" s="207"/>
      <c r="J32" s="208"/>
    </row>
    <row r="33" spans="2:10" s="206" customFormat="1" x14ac:dyDescent="0.25">
      <c r="C33" s="206">
        <v>14</v>
      </c>
      <c r="D33" s="206" t="s">
        <v>1012</v>
      </c>
      <c r="F33" s="215">
        <v>4</v>
      </c>
      <c r="G33" s="207"/>
      <c r="H33" s="207"/>
      <c r="I33" s="207"/>
      <c r="J33" s="208"/>
    </row>
    <row r="34" spans="2:10" s="206" customFormat="1" x14ac:dyDescent="0.25">
      <c r="C34" s="206">
        <v>15</v>
      </c>
      <c r="D34" s="206" t="s">
        <v>1013</v>
      </c>
      <c r="F34" s="215">
        <v>4</v>
      </c>
      <c r="G34" s="207"/>
      <c r="H34" s="207"/>
      <c r="I34" s="207"/>
      <c r="J34" s="208"/>
    </row>
    <row r="35" spans="2:10" s="206" customFormat="1" x14ac:dyDescent="0.25">
      <c r="C35" s="206">
        <v>16</v>
      </c>
      <c r="D35" s="206" t="s">
        <v>887</v>
      </c>
      <c r="F35" s="215">
        <v>5</v>
      </c>
      <c r="G35" s="207"/>
      <c r="H35" s="207"/>
      <c r="I35" s="207"/>
      <c r="J35" s="208"/>
    </row>
    <row r="36" spans="2:10" s="206" customFormat="1" x14ac:dyDescent="0.25">
      <c r="C36" s="206">
        <v>17</v>
      </c>
      <c r="D36" s="206" t="s">
        <v>897</v>
      </c>
      <c r="F36" s="215">
        <v>5</v>
      </c>
      <c r="G36" s="207"/>
      <c r="H36" s="207"/>
      <c r="I36" s="207"/>
      <c r="J36" s="208"/>
    </row>
    <row r="37" spans="2:10" s="206" customFormat="1" x14ac:dyDescent="0.25">
      <c r="B37" s="206" t="s">
        <v>1014</v>
      </c>
      <c r="G37" s="207"/>
      <c r="H37" s="207"/>
      <c r="I37" s="207"/>
      <c r="J37" s="208"/>
    </row>
    <row r="38" spans="2:10" s="206" customFormat="1" x14ac:dyDescent="0.25">
      <c r="C38" s="206" t="s">
        <v>1015</v>
      </c>
      <c r="F38" s="215"/>
      <c r="G38" s="207"/>
      <c r="H38" s="207"/>
      <c r="I38" s="207"/>
      <c r="J38" s="208"/>
    </row>
    <row r="39" spans="2:10" s="206" customFormat="1" x14ac:dyDescent="0.25">
      <c r="C39" s="206" t="s">
        <v>1016</v>
      </c>
      <c r="F39" s="215"/>
      <c r="G39" s="207"/>
      <c r="H39" s="207"/>
      <c r="I39" s="207"/>
      <c r="J39" s="208"/>
    </row>
    <row r="40" spans="2:10" x14ac:dyDescent="0.25">
      <c r="C40" s="206" t="s">
        <v>1017</v>
      </c>
      <c r="F40" s="215"/>
    </row>
    <row r="41" spans="2:10" x14ac:dyDescent="0.25">
      <c r="C41" s="206" t="s">
        <v>1018</v>
      </c>
      <c r="F41" s="215"/>
    </row>
    <row r="76" spans="7:7" x14ac:dyDescent="0.25">
      <c r="G76" s="217">
        <f>SUM(G8:G75)</f>
        <v>0</v>
      </c>
    </row>
    <row r="107" spans="7:7" x14ac:dyDescent="0.25">
      <c r="G107" s="216"/>
    </row>
  </sheetData>
  <mergeCells count="1">
    <mergeCell ref="E5:F5"/>
  </mergeCells>
  <pageMargins left="0.7" right="0.28000000000000003" top="0.75" bottom="0.75" header="0.3" footer="0.3"/>
  <pageSetup paperSize="14" scale="95"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tabSelected="1" topLeftCell="A13" workbookViewId="0">
      <selection activeCell="D32" sqref="D32:H32"/>
    </sheetView>
  </sheetViews>
  <sheetFormatPr defaultColWidth="9.140625" defaultRowHeight="15" x14ac:dyDescent="0.25"/>
  <cols>
    <col min="1" max="1" width="56.7109375" style="112" customWidth="1"/>
    <col min="2" max="2" width="15.140625" style="112" customWidth="1"/>
    <col min="3" max="3" width="2.140625" style="112" customWidth="1"/>
    <col min="4" max="4" width="14.28515625" style="112" bestFit="1" customWidth="1"/>
    <col min="5" max="5" width="1.28515625" style="112" customWidth="1"/>
    <col min="6" max="6" width="13.85546875" style="112" customWidth="1"/>
    <col min="7" max="7" width="1.28515625" style="112" customWidth="1"/>
    <col min="8" max="8" width="12.28515625" style="112" bestFit="1" customWidth="1"/>
    <col min="9" max="9" width="2.7109375" style="112" customWidth="1"/>
    <col min="10" max="16384" width="9.140625" style="112"/>
  </cols>
  <sheetData>
    <row r="1" spans="1:9" x14ac:dyDescent="0.25">
      <c r="A1" s="240" t="s">
        <v>674</v>
      </c>
      <c r="B1" s="240"/>
      <c r="C1" s="240"/>
      <c r="D1" s="240"/>
      <c r="E1" s="240"/>
      <c r="F1" s="240"/>
      <c r="G1" s="240"/>
      <c r="H1" s="240"/>
      <c r="I1" s="241"/>
    </row>
    <row r="2" spans="1:9" x14ac:dyDescent="0.25">
      <c r="A2" s="111" t="s">
        <v>675</v>
      </c>
      <c r="B2" s="111"/>
      <c r="C2" s="111"/>
      <c r="D2" s="111"/>
      <c r="E2" s="111"/>
      <c r="F2" s="111"/>
      <c r="G2" s="111"/>
      <c r="H2" s="111"/>
      <c r="I2" s="242"/>
    </row>
    <row r="3" spans="1:9" x14ac:dyDescent="0.25">
      <c r="A3" s="111" t="s">
        <v>676</v>
      </c>
      <c r="B3" s="111"/>
      <c r="C3" s="111"/>
      <c r="D3" s="111"/>
      <c r="E3" s="111"/>
      <c r="F3" s="111"/>
      <c r="G3" s="111"/>
      <c r="H3" s="111"/>
      <c r="I3" s="242"/>
    </row>
    <row r="4" spans="1:9" x14ac:dyDescent="0.25">
      <c r="A4" s="111" t="s">
        <v>677</v>
      </c>
      <c r="B4" s="111"/>
      <c r="C4" s="111"/>
      <c r="D4" s="111"/>
      <c r="E4" s="111"/>
      <c r="F4" s="111"/>
      <c r="G4" s="111"/>
      <c r="H4" s="111"/>
      <c r="I4" s="242"/>
    </row>
    <row r="5" spans="1:9" x14ac:dyDescent="0.25">
      <c r="A5" s="111" t="s">
        <v>6</v>
      </c>
      <c r="B5" s="111"/>
      <c r="C5" s="111"/>
      <c r="D5" s="111"/>
      <c r="E5" s="111"/>
      <c r="F5" s="111"/>
      <c r="G5" s="111"/>
      <c r="H5" s="111"/>
      <c r="I5" s="242"/>
    </row>
    <row r="6" spans="1:9" ht="6.75" customHeight="1" x14ac:dyDescent="0.25">
      <c r="A6" s="243"/>
      <c r="B6" s="243"/>
      <c r="C6" s="243"/>
      <c r="D6" s="243"/>
      <c r="E6" s="243"/>
      <c r="F6" s="243"/>
      <c r="G6" s="243"/>
      <c r="H6" s="243"/>
      <c r="I6" s="244"/>
    </row>
    <row r="7" spans="1:9" ht="30" x14ac:dyDescent="0.25">
      <c r="A7" s="245"/>
      <c r="B7" s="246" t="s">
        <v>678</v>
      </c>
      <c r="C7" s="245"/>
      <c r="D7" s="247" t="s">
        <v>29</v>
      </c>
      <c r="E7" s="248"/>
      <c r="F7" s="247" t="s">
        <v>21</v>
      </c>
      <c r="G7" s="248"/>
      <c r="H7" s="247" t="s">
        <v>679</v>
      </c>
      <c r="I7" s="249"/>
    </row>
    <row r="8" spans="1:9" x14ac:dyDescent="0.25">
      <c r="A8" s="169" t="s">
        <v>36</v>
      </c>
      <c r="B8" s="169"/>
      <c r="C8" s="169"/>
      <c r="D8" s="169"/>
      <c r="E8" s="169"/>
      <c r="F8" s="169"/>
      <c r="G8" s="169"/>
      <c r="H8" s="169"/>
      <c r="I8" s="250"/>
    </row>
    <row r="9" spans="1:9" x14ac:dyDescent="0.25">
      <c r="A9" s="251" t="s">
        <v>37</v>
      </c>
      <c r="B9" s="252" t="s">
        <v>680</v>
      </c>
      <c r="C9" s="169"/>
      <c r="D9" s="128">
        <v>22000000</v>
      </c>
      <c r="E9" s="132"/>
      <c r="F9" s="128">
        <v>18622000</v>
      </c>
      <c r="G9" s="132"/>
      <c r="H9" s="128">
        <f>F9-D9</f>
        <v>-3378000</v>
      </c>
      <c r="I9" s="250"/>
    </row>
    <row r="10" spans="1:9" x14ac:dyDescent="0.25">
      <c r="A10" s="251" t="s">
        <v>46</v>
      </c>
      <c r="B10" s="251"/>
      <c r="C10" s="169"/>
      <c r="D10" s="128">
        <f>SUM(D11:D15)</f>
        <v>2254176000</v>
      </c>
      <c r="E10" s="132"/>
      <c r="F10" s="128">
        <f>SUM(F11:F15)</f>
        <v>2247302220</v>
      </c>
      <c r="G10" s="132"/>
      <c r="H10" s="128">
        <f t="shared" ref="H10:H16" si="0">F10-D10</f>
        <v>-6873780</v>
      </c>
      <c r="I10" s="250"/>
    </row>
    <row r="11" spans="1:9" x14ac:dyDescent="0.25">
      <c r="A11" s="253" t="s">
        <v>47</v>
      </c>
      <c r="B11" s="252" t="s">
        <v>681</v>
      </c>
      <c r="C11" s="169"/>
      <c r="D11" s="128">
        <v>1035614000</v>
      </c>
      <c r="E11" s="132"/>
      <c r="F11" s="128">
        <v>1035614000</v>
      </c>
      <c r="G11" s="132"/>
      <c r="H11" s="128">
        <f t="shared" si="0"/>
        <v>0</v>
      </c>
      <c r="I11" s="250"/>
    </row>
    <row r="12" spans="1:9" x14ac:dyDescent="0.25">
      <c r="A12" s="253" t="s">
        <v>682</v>
      </c>
      <c r="B12" s="252" t="s">
        <v>683</v>
      </c>
      <c r="C12" s="169"/>
      <c r="D12" s="128">
        <v>56676200</v>
      </c>
      <c r="E12" s="132"/>
      <c r="F12" s="128">
        <v>55313900</v>
      </c>
      <c r="G12" s="132"/>
      <c r="H12" s="128">
        <f t="shared" si="0"/>
        <v>-1362300</v>
      </c>
      <c r="I12" s="250"/>
    </row>
    <row r="13" spans="1:9" x14ac:dyDescent="0.25">
      <c r="A13" s="253" t="s">
        <v>51</v>
      </c>
      <c r="B13" s="252" t="s">
        <v>684</v>
      </c>
      <c r="C13" s="169"/>
      <c r="D13" s="128">
        <v>847285800</v>
      </c>
      <c r="E13" s="132"/>
      <c r="F13" s="128">
        <v>841774320</v>
      </c>
      <c r="G13" s="132"/>
      <c r="H13" s="128">
        <f t="shared" si="0"/>
        <v>-5511480</v>
      </c>
      <c r="I13" s="250"/>
    </row>
    <row r="14" spans="1:9" x14ac:dyDescent="0.25">
      <c r="A14" s="253" t="s">
        <v>685</v>
      </c>
      <c r="B14" s="252" t="s">
        <v>686</v>
      </c>
      <c r="C14" s="169"/>
      <c r="D14" s="128">
        <v>50000000</v>
      </c>
      <c r="E14" s="132"/>
      <c r="F14" s="128">
        <v>50000000</v>
      </c>
      <c r="G14" s="132"/>
      <c r="H14" s="128">
        <f t="shared" si="0"/>
        <v>0</v>
      </c>
      <c r="I14" s="250"/>
    </row>
    <row r="15" spans="1:9" x14ac:dyDescent="0.25">
      <c r="A15" s="253" t="s">
        <v>687</v>
      </c>
      <c r="B15" s="252" t="s">
        <v>688</v>
      </c>
      <c r="C15" s="169"/>
      <c r="D15" s="128">
        <v>264600000</v>
      </c>
      <c r="E15" s="132"/>
      <c r="F15" s="128">
        <v>264600000</v>
      </c>
      <c r="G15" s="132"/>
      <c r="H15" s="128">
        <f t="shared" si="0"/>
        <v>0</v>
      </c>
      <c r="I15" s="250"/>
    </row>
    <row r="16" spans="1:9" x14ac:dyDescent="0.25">
      <c r="A16" s="251" t="s">
        <v>689</v>
      </c>
      <c r="B16" s="252" t="s">
        <v>690</v>
      </c>
      <c r="C16" s="169"/>
      <c r="D16" s="128">
        <v>1500000</v>
      </c>
      <c r="E16" s="132"/>
      <c r="F16" s="128">
        <v>1303515</v>
      </c>
      <c r="G16" s="132"/>
      <c r="H16" s="128">
        <f t="shared" si="0"/>
        <v>-196485</v>
      </c>
      <c r="I16" s="250"/>
    </row>
    <row r="17" spans="1:9" x14ac:dyDescent="0.25">
      <c r="A17" s="254" t="s">
        <v>691</v>
      </c>
      <c r="B17" s="169"/>
      <c r="C17" s="169"/>
      <c r="D17" s="130">
        <f>D9+D10+D16</f>
        <v>2277676000</v>
      </c>
      <c r="E17" s="132"/>
      <c r="F17" s="130">
        <f>F9+F10+F16</f>
        <v>2267227735</v>
      </c>
      <c r="G17" s="132"/>
      <c r="H17" s="130">
        <f>SUM(H9:H16)</f>
        <v>-17322045</v>
      </c>
      <c r="I17" s="250"/>
    </row>
    <row r="18" spans="1:9" x14ac:dyDescent="0.25">
      <c r="A18" s="169"/>
      <c r="B18" s="169"/>
      <c r="C18" s="169"/>
      <c r="D18" s="169"/>
      <c r="E18" s="169"/>
      <c r="F18" s="169"/>
      <c r="G18" s="169"/>
      <c r="H18" s="169"/>
      <c r="I18" s="250"/>
    </row>
    <row r="19" spans="1:9" x14ac:dyDescent="0.25">
      <c r="A19" s="255" t="s">
        <v>692</v>
      </c>
      <c r="B19" s="169"/>
      <c r="C19" s="169"/>
      <c r="D19" s="169"/>
      <c r="E19" s="169"/>
      <c r="F19" s="169"/>
      <c r="G19" s="169"/>
      <c r="H19" s="169"/>
      <c r="I19" s="250"/>
    </row>
    <row r="20" spans="1:9" x14ac:dyDescent="0.25">
      <c r="A20" s="93" t="s">
        <v>693</v>
      </c>
      <c r="B20" s="252" t="s">
        <v>694</v>
      </c>
      <c r="C20" s="169"/>
      <c r="D20" s="128">
        <v>968810632</v>
      </c>
      <c r="E20" s="132"/>
      <c r="F20" s="128">
        <v>885986589</v>
      </c>
      <c r="G20" s="132"/>
      <c r="H20" s="256">
        <f>D20-F20</f>
        <v>82824043</v>
      </c>
      <c r="I20" s="250"/>
    </row>
    <row r="21" spans="1:9" x14ac:dyDescent="0.25">
      <c r="A21" s="93" t="s">
        <v>695</v>
      </c>
      <c r="B21" s="252" t="s">
        <v>696</v>
      </c>
      <c r="C21" s="169"/>
      <c r="D21" s="128">
        <v>675792850</v>
      </c>
      <c r="E21" s="132"/>
      <c r="F21" s="128">
        <v>646047190</v>
      </c>
      <c r="G21" s="132"/>
      <c r="H21" s="256">
        <f>D21-F21</f>
        <v>29745660</v>
      </c>
      <c r="I21" s="250"/>
    </row>
    <row r="22" spans="1:9" x14ac:dyDescent="0.25">
      <c r="A22" s="93" t="s">
        <v>697</v>
      </c>
      <c r="B22" s="252" t="s">
        <v>698</v>
      </c>
      <c r="C22" s="169"/>
      <c r="D22" s="128">
        <v>66110867</v>
      </c>
      <c r="E22" s="257"/>
      <c r="F22" s="132">
        <v>65140000</v>
      </c>
      <c r="G22" s="132"/>
      <c r="H22" s="128">
        <f>D22-F22</f>
        <v>970867</v>
      </c>
      <c r="I22" s="250"/>
    </row>
    <row r="23" spans="1:9" x14ac:dyDescent="0.25">
      <c r="A23" s="93" t="s">
        <v>699</v>
      </c>
      <c r="B23" s="252" t="s">
        <v>700</v>
      </c>
      <c r="C23" s="169"/>
      <c r="D23" s="128">
        <v>55779100</v>
      </c>
      <c r="E23" s="132"/>
      <c r="F23" s="128">
        <v>53686600</v>
      </c>
      <c r="G23" s="132"/>
      <c r="H23" s="128">
        <f>D23-F23</f>
        <v>2092500</v>
      </c>
      <c r="I23" s="250"/>
    </row>
    <row r="24" spans="1:9" ht="30" x14ac:dyDescent="0.25">
      <c r="A24" s="258" t="s">
        <v>701</v>
      </c>
      <c r="B24" s="259" t="s">
        <v>702</v>
      </c>
      <c r="C24" s="260"/>
      <c r="D24" s="153">
        <v>470650094</v>
      </c>
      <c r="E24" s="154"/>
      <c r="F24" s="153">
        <v>448084500</v>
      </c>
      <c r="G24" s="154"/>
      <c r="H24" s="261">
        <f>D24-F24</f>
        <v>22565594</v>
      </c>
      <c r="I24" s="250"/>
    </row>
    <row r="25" spans="1:9" x14ac:dyDescent="0.25">
      <c r="A25" s="93"/>
      <c r="B25" s="169"/>
      <c r="C25" s="169"/>
      <c r="D25" s="128"/>
      <c r="E25" s="132"/>
      <c r="F25" s="128"/>
      <c r="G25" s="132"/>
      <c r="H25" s="128"/>
      <c r="I25" s="250"/>
    </row>
    <row r="26" spans="1:9" x14ac:dyDescent="0.25">
      <c r="A26" s="262" t="s">
        <v>703</v>
      </c>
      <c r="B26" s="252" t="s">
        <v>704</v>
      </c>
      <c r="C26" s="169"/>
      <c r="D26" s="130">
        <f>SUM(D20:D24)</f>
        <v>2237143543</v>
      </c>
      <c r="E26" s="132"/>
      <c r="F26" s="130">
        <f>SUM(F20:F24)</f>
        <v>2098944879</v>
      </c>
      <c r="G26" s="132"/>
      <c r="H26" s="263">
        <f>SUM(H20:H24)</f>
        <v>138198664</v>
      </c>
      <c r="I26" s="250"/>
    </row>
    <row r="27" spans="1:9" x14ac:dyDescent="0.25">
      <c r="A27" s="262" t="s">
        <v>705</v>
      </c>
      <c r="B27" s="264"/>
      <c r="C27" s="169"/>
      <c r="D27" s="148">
        <f>D26-D17</f>
        <v>-40532457</v>
      </c>
      <c r="E27" s="169"/>
      <c r="F27" s="148">
        <f>F17-F26</f>
        <v>168282856</v>
      </c>
      <c r="G27" s="169"/>
      <c r="H27" s="265"/>
      <c r="I27" s="250"/>
    </row>
    <row r="28" spans="1:9" x14ac:dyDescent="0.25">
      <c r="A28" s="169" t="s">
        <v>706</v>
      </c>
      <c r="B28" s="252" t="s">
        <v>707</v>
      </c>
      <c r="C28" s="169"/>
      <c r="D28" s="169"/>
      <c r="E28" s="169"/>
      <c r="F28" s="169"/>
      <c r="G28" s="169"/>
      <c r="H28" s="169"/>
      <c r="I28" s="250"/>
    </row>
    <row r="29" spans="1:9" x14ac:dyDescent="0.25">
      <c r="A29" s="93" t="s">
        <v>494</v>
      </c>
      <c r="B29" s="266"/>
      <c r="C29" s="169"/>
      <c r="D29" s="128">
        <v>39467543</v>
      </c>
      <c r="E29" s="132"/>
      <c r="F29" s="128">
        <v>39467543</v>
      </c>
      <c r="G29" s="132"/>
      <c r="H29" s="128">
        <f>D29-F29</f>
        <v>0</v>
      </c>
      <c r="I29" s="250"/>
    </row>
    <row r="30" spans="1:9" x14ac:dyDescent="0.25">
      <c r="A30" s="93" t="s">
        <v>708</v>
      </c>
      <c r="B30" s="252"/>
      <c r="C30" s="169"/>
      <c r="D30" s="128">
        <v>80000000</v>
      </c>
      <c r="E30" s="132"/>
      <c r="F30" s="128">
        <v>80000000</v>
      </c>
      <c r="G30" s="132"/>
      <c r="H30" s="128">
        <v>0</v>
      </c>
      <c r="I30" s="250"/>
    </row>
    <row r="31" spans="1:9" x14ac:dyDescent="0.25">
      <c r="A31" s="262" t="s">
        <v>498</v>
      </c>
      <c r="B31" s="252"/>
      <c r="C31" s="169"/>
      <c r="D31" s="130">
        <f>D29-D30</f>
        <v>-40532457</v>
      </c>
      <c r="E31" s="132"/>
      <c r="F31" s="130">
        <f>F29-F30</f>
        <v>-40532457</v>
      </c>
      <c r="G31" s="132"/>
      <c r="H31" s="130">
        <f>H29-H30</f>
        <v>0</v>
      </c>
      <c r="I31" s="250"/>
    </row>
    <row r="32" spans="1:9" x14ac:dyDescent="0.25">
      <c r="A32" s="169" t="s">
        <v>709</v>
      </c>
      <c r="B32" s="252"/>
      <c r="C32" s="169"/>
      <c r="D32" s="130">
        <f>F17-F26+D31</f>
        <v>127750399</v>
      </c>
      <c r="E32" s="132"/>
      <c r="F32" s="130">
        <f>F27+F31</f>
        <v>127750399</v>
      </c>
      <c r="G32" s="132"/>
      <c r="H32" s="263">
        <f>H26+H17</f>
        <v>120876619</v>
      </c>
      <c r="I32" s="250"/>
    </row>
    <row r="33" spans="1:9" x14ac:dyDescent="0.25">
      <c r="A33" s="267"/>
      <c r="B33" s="267"/>
      <c r="C33" s="267"/>
      <c r="D33" s="267"/>
      <c r="E33" s="267"/>
      <c r="F33" s="267"/>
      <c r="G33" s="267"/>
      <c r="H33" s="267"/>
      <c r="I33" s="268"/>
    </row>
    <row r="34" spans="1:9" ht="6" customHeight="1" x14ac:dyDescent="0.25"/>
    <row r="35" spans="1:9" x14ac:dyDescent="0.25">
      <c r="A35" s="110"/>
      <c r="B35" s="269"/>
      <c r="C35" s="269"/>
      <c r="D35" s="269"/>
      <c r="E35" s="269"/>
      <c r="F35" s="269"/>
      <c r="G35" s="269"/>
      <c r="H35" s="269"/>
      <c r="I35" s="269"/>
    </row>
    <row r="76" spans="7:7" x14ac:dyDescent="0.25">
      <c r="G76" s="112">
        <f>SUM(G8:G75)</f>
        <v>0</v>
      </c>
    </row>
  </sheetData>
  <pageMargins left="0.7" right="0.33" top="0.75" bottom="0.75" header="0.3" footer="0.3"/>
  <pageSetup paperSize="14" scale="80"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260"/>
  <sheetViews>
    <sheetView topLeftCell="A66" workbookViewId="0">
      <selection activeCell="K270" sqref="K270"/>
    </sheetView>
  </sheetViews>
  <sheetFormatPr defaultColWidth="9.140625" defaultRowHeight="15.75" x14ac:dyDescent="0.25"/>
  <cols>
    <col min="1" max="1" width="2.85546875" style="112" customWidth="1"/>
    <col min="2" max="2" width="3.85546875" style="167" customWidth="1"/>
    <col min="3" max="3" width="56.28515625" style="112" customWidth="1"/>
    <col min="4" max="4" width="1.28515625" style="169" customWidth="1"/>
    <col min="5" max="5" width="14.85546875" style="169" bestFit="1" customWidth="1"/>
    <col min="6" max="6" width="1.28515625" style="169" customWidth="1"/>
    <col min="7" max="7" width="15.140625" style="169" bestFit="1" customWidth="1"/>
    <col min="8" max="8" width="1.28515625" style="169" customWidth="1"/>
    <col min="9" max="9" width="17" style="169" bestFit="1" customWidth="1"/>
    <col min="10" max="10" width="9.140625" style="112"/>
    <col min="11" max="11" width="15.140625" style="112" bestFit="1" customWidth="1"/>
    <col min="12" max="16384" width="9.140625" style="112"/>
  </cols>
  <sheetData>
    <row r="3" spans="1:9" ht="20.25" x14ac:dyDescent="0.3">
      <c r="A3" s="108" t="s">
        <v>762</v>
      </c>
      <c r="B3" s="109"/>
      <c r="C3" s="110"/>
      <c r="D3" s="111"/>
      <c r="E3" s="111"/>
      <c r="F3" s="111"/>
      <c r="G3" s="111"/>
      <c r="H3" s="111"/>
      <c r="I3" s="111"/>
    </row>
    <row r="4" spans="1:9" ht="20.25" x14ac:dyDescent="0.3">
      <c r="A4" s="108" t="s">
        <v>763</v>
      </c>
      <c r="B4" s="109"/>
      <c r="C4" s="110"/>
      <c r="D4" s="111"/>
      <c r="E4" s="111"/>
      <c r="F4" s="111"/>
      <c r="G4" s="111"/>
      <c r="H4" s="111"/>
      <c r="I4" s="111"/>
    </row>
    <row r="5" spans="1:9" ht="20.25" x14ac:dyDescent="0.3">
      <c r="A5" s="113" t="s">
        <v>764</v>
      </c>
      <c r="B5" s="114"/>
      <c r="C5" s="111"/>
      <c r="D5" s="111"/>
      <c r="E5" s="111"/>
      <c r="F5" s="111"/>
      <c r="G5" s="111"/>
      <c r="H5" s="111"/>
      <c r="I5" s="111"/>
    </row>
    <row r="6" spans="1:9" ht="21" thickBot="1" x14ac:dyDescent="0.35">
      <c r="A6" s="115"/>
      <c r="B6" s="116"/>
      <c r="C6" s="117"/>
      <c r="D6" s="117"/>
      <c r="E6" s="117"/>
      <c r="F6" s="117"/>
      <c r="G6" s="117"/>
      <c r="H6" s="117"/>
      <c r="I6" s="117"/>
    </row>
    <row r="7" spans="1:9" s="118" customFormat="1" ht="15" x14ac:dyDescent="0.25">
      <c r="D7" s="119"/>
      <c r="E7" s="119"/>
      <c r="F7" s="119"/>
      <c r="G7" s="119"/>
      <c r="H7" s="119"/>
      <c r="I7" s="119"/>
    </row>
    <row r="8" spans="1:9" s="118" customFormat="1" ht="15" x14ac:dyDescent="0.25">
      <c r="A8" s="118" t="s">
        <v>765</v>
      </c>
      <c r="B8" s="118" t="s">
        <v>766</v>
      </c>
      <c r="D8" s="120"/>
      <c r="E8" s="121"/>
      <c r="F8" s="120"/>
      <c r="G8" s="121"/>
      <c r="H8" s="120"/>
      <c r="I8" s="121"/>
    </row>
    <row r="9" spans="1:9" s="118" customFormat="1" ht="15" x14ac:dyDescent="0.25">
      <c r="B9" s="291" t="s">
        <v>767</v>
      </c>
      <c r="C9" s="291"/>
      <c r="D9" s="291"/>
      <c r="E9" s="292"/>
      <c r="F9" s="292"/>
      <c r="G9" s="292"/>
      <c r="H9" s="292"/>
      <c r="I9" s="292"/>
    </row>
    <row r="10" spans="1:9" s="118" customFormat="1" ht="15" x14ac:dyDescent="0.25">
      <c r="B10" s="118" t="s">
        <v>768</v>
      </c>
      <c r="D10" s="122"/>
      <c r="E10" s="123"/>
      <c r="F10" s="122"/>
      <c r="G10" s="123"/>
      <c r="H10" s="122"/>
      <c r="I10" s="123"/>
    </row>
    <row r="11" spans="1:9" s="118" customFormat="1" ht="15" x14ac:dyDescent="0.25">
      <c r="B11" s="118" t="s">
        <v>769</v>
      </c>
      <c r="D11" s="122"/>
      <c r="E11" s="123"/>
      <c r="F11" s="122"/>
      <c r="G11" s="123"/>
      <c r="H11" s="122"/>
      <c r="I11" s="123"/>
    </row>
    <row r="12" spans="1:9" s="118" customFormat="1" ht="15" x14ac:dyDescent="0.25">
      <c r="B12" s="118" t="s">
        <v>770</v>
      </c>
      <c r="D12" s="122"/>
      <c r="E12" s="123"/>
      <c r="F12" s="122"/>
      <c r="G12" s="123"/>
      <c r="H12" s="122"/>
      <c r="I12" s="123"/>
    </row>
    <row r="13" spans="1:9" s="118" customFormat="1" ht="15" x14ac:dyDescent="0.25">
      <c r="B13" s="291" t="s">
        <v>771</v>
      </c>
      <c r="C13" s="291"/>
      <c r="D13" s="291"/>
      <c r="E13" s="292"/>
      <c r="F13" s="292"/>
      <c r="G13" s="292"/>
      <c r="H13" s="292"/>
      <c r="I13" s="292"/>
    </row>
    <row r="14" spans="1:9" s="118" customFormat="1" ht="15" x14ac:dyDescent="0.25">
      <c r="D14" s="122"/>
      <c r="E14" s="123"/>
      <c r="F14" s="122"/>
      <c r="G14" s="123"/>
      <c r="H14" s="122"/>
      <c r="I14" s="123"/>
    </row>
    <row r="15" spans="1:9" s="118" customFormat="1" ht="15" x14ac:dyDescent="0.25">
      <c r="A15" s="118" t="s">
        <v>772</v>
      </c>
      <c r="B15" s="118" t="s">
        <v>773</v>
      </c>
      <c r="D15" s="122"/>
      <c r="E15" s="123"/>
      <c r="F15" s="122"/>
      <c r="G15" s="123"/>
      <c r="H15" s="122"/>
      <c r="I15" s="123"/>
    </row>
    <row r="16" spans="1:9" s="118" customFormat="1" ht="15" x14ac:dyDescent="0.25">
      <c r="B16" s="291" t="s">
        <v>774</v>
      </c>
      <c r="C16" s="291"/>
      <c r="D16" s="291"/>
      <c r="E16" s="291"/>
      <c r="F16" s="291"/>
      <c r="G16" s="291"/>
      <c r="H16" s="291"/>
      <c r="I16" s="291"/>
    </row>
    <row r="17" spans="1:9" s="118" customFormat="1" ht="15" x14ac:dyDescent="0.25">
      <c r="D17" s="122"/>
      <c r="E17" s="123"/>
      <c r="F17" s="122"/>
      <c r="G17" s="123"/>
      <c r="H17" s="122"/>
      <c r="I17" s="123"/>
    </row>
    <row r="18" spans="1:9" s="118" customFormat="1" ht="15" x14ac:dyDescent="0.25">
      <c r="A18" s="118" t="s">
        <v>775</v>
      </c>
      <c r="B18" s="118" t="s">
        <v>776</v>
      </c>
      <c r="D18" s="122"/>
      <c r="E18" s="123"/>
      <c r="F18" s="122"/>
      <c r="G18" s="123"/>
      <c r="H18" s="122"/>
      <c r="I18" s="123"/>
    </row>
    <row r="19" spans="1:9" s="118" customFormat="1" ht="15" x14ac:dyDescent="0.25">
      <c r="B19" s="118" t="s">
        <v>777</v>
      </c>
      <c r="C19" s="118" t="s">
        <v>778</v>
      </c>
      <c r="D19" s="122"/>
      <c r="E19" s="122"/>
      <c r="F19" s="122"/>
      <c r="G19" s="122"/>
      <c r="H19" s="122"/>
      <c r="I19" s="122"/>
    </row>
    <row r="20" spans="1:9" s="118" customFormat="1" ht="15" x14ac:dyDescent="0.25">
      <c r="D20" s="122"/>
      <c r="E20" s="122"/>
      <c r="F20" s="122"/>
      <c r="G20" s="122"/>
      <c r="H20" s="122"/>
      <c r="I20" s="122"/>
    </row>
    <row r="21" spans="1:9" s="118" customFormat="1" thickBot="1" x14ac:dyDescent="0.3">
      <c r="C21" s="118" t="s">
        <v>779</v>
      </c>
      <c r="D21" s="122"/>
      <c r="E21" s="123"/>
      <c r="F21" s="122"/>
      <c r="G21" s="122"/>
      <c r="H21" s="122"/>
      <c r="I21" s="124">
        <v>127750399</v>
      </c>
    </row>
    <row r="22" spans="1:9" s="118" customFormat="1" ht="15" x14ac:dyDescent="0.25">
      <c r="C22" s="118" t="s">
        <v>780</v>
      </c>
      <c r="D22" s="122"/>
      <c r="E22" s="123"/>
      <c r="F22" s="122"/>
      <c r="G22" s="123"/>
      <c r="H22" s="122"/>
      <c r="I22" s="123"/>
    </row>
    <row r="23" spans="1:9" s="118" customFormat="1" ht="15" x14ac:dyDescent="0.25">
      <c r="C23" s="125" t="s">
        <v>781</v>
      </c>
      <c r="D23" s="122"/>
      <c r="E23" s="123"/>
      <c r="F23" s="122"/>
      <c r="G23" s="123">
        <v>0</v>
      </c>
      <c r="H23" s="122"/>
      <c r="I23" s="123"/>
    </row>
    <row r="24" spans="1:9" s="118" customFormat="1" ht="15" x14ac:dyDescent="0.25">
      <c r="C24" s="125" t="s">
        <v>782</v>
      </c>
      <c r="D24" s="122"/>
      <c r="E24" s="123"/>
      <c r="F24" s="122"/>
      <c r="G24" s="170">
        <v>76406494</v>
      </c>
      <c r="H24" s="122"/>
      <c r="I24" s="123"/>
    </row>
    <row r="25" spans="1:9" s="118" customFormat="1" ht="15" x14ac:dyDescent="0.25">
      <c r="C25" s="125" t="s">
        <v>783</v>
      </c>
      <c r="D25" s="122"/>
      <c r="E25" s="123"/>
      <c r="F25" s="122"/>
      <c r="G25" s="170">
        <v>76406494</v>
      </c>
      <c r="H25" s="122"/>
      <c r="I25" s="123"/>
    </row>
    <row r="26" spans="1:9" s="118" customFormat="1" thickBot="1" x14ac:dyDescent="0.3">
      <c r="C26" s="125" t="s">
        <v>784</v>
      </c>
      <c r="D26" s="122"/>
      <c r="E26" s="123"/>
      <c r="F26" s="122"/>
      <c r="G26" s="122"/>
      <c r="H26" s="122"/>
      <c r="I26" s="126">
        <v>0</v>
      </c>
    </row>
    <row r="27" spans="1:9" s="118" customFormat="1" ht="15" x14ac:dyDescent="0.25">
      <c r="D27" s="122"/>
      <c r="E27" s="123"/>
      <c r="F27" s="122"/>
      <c r="G27" s="123"/>
      <c r="H27" s="122"/>
      <c r="I27" s="123"/>
    </row>
    <row r="28" spans="1:9" s="118" customFormat="1" thickBot="1" x14ac:dyDescent="0.3">
      <c r="C28" s="118" t="s">
        <v>785</v>
      </c>
      <c r="D28" s="122"/>
      <c r="E28" s="123"/>
      <c r="F28" s="122"/>
      <c r="G28" s="122"/>
      <c r="H28" s="122"/>
      <c r="I28" s="124">
        <v>127750399</v>
      </c>
    </row>
    <row r="29" spans="1:9" s="118" customFormat="1" ht="15" x14ac:dyDescent="0.25">
      <c r="D29" s="122"/>
      <c r="E29" s="122"/>
      <c r="F29" s="122"/>
      <c r="G29" s="122"/>
      <c r="H29" s="122"/>
      <c r="I29" s="122"/>
    </row>
    <row r="30" spans="1:9" s="118" customFormat="1" ht="15" x14ac:dyDescent="0.25">
      <c r="B30" s="118" t="s">
        <v>786</v>
      </c>
      <c r="C30" s="118" t="s">
        <v>37</v>
      </c>
      <c r="D30" s="122"/>
      <c r="E30" s="123"/>
      <c r="F30" s="122"/>
      <c r="G30" s="123"/>
      <c r="H30" s="122"/>
      <c r="I30" s="123"/>
    </row>
    <row r="31" spans="1:9" s="118" customFormat="1" ht="15" x14ac:dyDescent="0.25">
      <c r="C31" s="118" t="s">
        <v>787</v>
      </c>
      <c r="D31" s="122"/>
      <c r="E31" s="123"/>
      <c r="F31" s="122"/>
      <c r="G31" s="123"/>
      <c r="H31" s="122"/>
      <c r="I31" s="123"/>
    </row>
    <row r="32" spans="1:9" s="118" customFormat="1" ht="30.75" thickBot="1" x14ac:dyDescent="0.3">
      <c r="D32" s="122"/>
      <c r="E32" s="127" t="s">
        <v>29</v>
      </c>
      <c r="F32" s="120"/>
      <c r="G32" s="127" t="s">
        <v>21</v>
      </c>
      <c r="H32" s="120"/>
      <c r="I32" s="127" t="s">
        <v>679</v>
      </c>
    </row>
    <row r="33" spans="2:9" s="118" customFormat="1" ht="15" x14ac:dyDescent="0.25">
      <c r="C33" s="118" t="s">
        <v>787</v>
      </c>
      <c r="D33" s="122"/>
      <c r="E33" s="122"/>
      <c r="F33" s="122"/>
      <c r="G33" s="122"/>
      <c r="H33" s="122"/>
      <c r="I33" s="122"/>
    </row>
    <row r="34" spans="2:9" s="118" customFormat="1" ht="15" x14ac:dyDescent="0.25">
      <c r="C34" s="118" t="s">
        <v>788</v>
      </c>
      <c r="D34" s="122"/>
      <c r="E34" s="128">
        <v>3000000</v>
      </c>
      <c r="F34" s="129"/>
      <c r="G34" s="128">
        <v>700000</v>
      </c>
      <c r="H34" s="129"/>
      <c r="I34" s="128">
        <f>E34-G34</f>
        <v>2300000</v>
      </c>
    </row>
    <row r="35" spans="2:9" s="118" customFormat="1" ht="15" x14ac:dyDescent="0.25">
      <c r="C35" s="118" t="s">
        <v>789</v>
      </c>
      <c r="D35" s="122"/>
      <c r="E35" s="128">
        <v>17000000</v>
      </c>
      <c r="F35" s="129"/>
      <c r="G35" s="128">
        <v>16172000</v>
      </c>
      <c r="H35" s="129"/>
      <c r="I35" s="128">
        <f>E35-G35</f>
        <v>828000</v>
      </c>
    </row>
    <row r="36" spans="2:9" s="118" customFormat="1" ht="15" x14ac:dyDescent="0.25">
      <c r="C36" s="118" t="s">
        <v>790</v>
      </c>
      <c r="D36" s="122"/>
      <c r="E36" s="128">
        <v>0</v>
      </c>
      <c r="F36" s="129"/>
      <c r="G36" s="128">
        <v>0</v>
      </c>
      <c r="H36" s="129"/>
      <c r="I36" s="128">
        <v>0</v>
      </c>
    </row>
    <row r="37" spans="2:9" s="118" customFormat="1" ht="15" x14ac:dyDescent="0.25">
      <c r="C37" s="118" t="s">
        <v>791</v>
      </c>
      <c r="D37" s="122"/>
      <c r="E37" s="128">
        <v>2000000</v>
      </c>
      <c r="F37" s="129"/>
      <c r="G37" s="128">
        <v>1750000</v>
      </c>
      <c r="H37" s="129"/>
      <c r="I37" s="128">
        <f>E37-G37</f>
        <v>250000</v>
      </c>
    </row>
    <row r="38" spans="2:9" s="118" customFormat="1" ht="15" x14ac:dyDescent="0.25">
      <c r="D38" s="122"/>
      <c r="E38" s="130">
        <f>SUM(E34:E37)</f>
        <v>22000000</v>
      </c>
      <c r="F38" s="129"/>
      <c r="G38" s="130">
        <f>SUM(G34:G37)</f>
        <v>18622000</v>
      </c>
      <c r="H38" s="129"/>
      <c r="I38" s="130">
        <f>SUM(I34:I37)</f>
        <v>3378000</v>
      </c>
    </row>
    <row r="39" spans="2:9" s="118" customFormat="1" ht="15" x14ac:dyDescent="0.25">
      <c r="D39" s="122"/>
      <c r="E39" s="122"/>
      <c r="F39" s="122"/>
      <c r="G39" s="122"/>
      <c r="H39" s="122"/>
      <c r="I39" s="122"/>
    </row>
    <row r="40" spans="2:9" s="118" customFormat="1" ht="15" x14ac:dyDescent="0.25">
      <c r="B40" s="118" t="s">
        <v>792</v>
      </c>
      <c r="C40" s="118" t="s">
        <v>47</v>
      </c>
      <c r="D40" s="122"/>
      <c r="E40" s="123"/>
      <c r="F40" s="122"/>
      <c r="G40" s="123"/>
      <c r="H40" s="122"/>
      <c r="I40" s="123"/>
    </row>
    <row r="41" spans="2:9" s="118" customFormat="1" ht="15" x14ac:dyDescent="0.25">
      <c r="C41" s="291" t="s">
        <v>793</v>
      </c>
      <c r="D41" s="291"/>
      <c r="E41" s="291"/>
      <c r="F41" s="291"/>
      <c r="G41" s="291"/>
      <c r="H41" s="291"/>
      <c r="I41" s="291"/>
    </row>
    <row r="42" spans="2:9" s="118" customFormat="1" ht="30.75" thickBot="1" x14ac:dyDescent="0.3">
      <c r="D42" s="122"/>
      <c r="E42" s="127" t="s">
        <v>29</v>
      </c>
      <c r="F42" s="120"/>
      <c r="G42" s="127" t="s">
        <v>21</v>
      </c>
      <c r="H42" s="120"/>
      <c r="I42" s="127" t="s">
        <v>679</v>
      </c>
    </row>
    <row r="43" spans="2:9" s="118" customFormat="1" ht="15" x14ac:dyDescent="0.25">
      <c r="C43" s="118" t="s">
        <v>794</v>
      </c>
      <c r="D43" s="122"/>
      <c r="E43" s="131">
        <v>294245600</v>
      </c>
      <c r="F43" s="132"/>
      <c r="G43" s="131">
        <v>294245600</v>
      </c>
      <c r="H43" s="132"/>
      <c r="I43" s="128">
        <f>E43-G43</f>
        <v>0</v>
      </c>
    </row>
    <row r="44" spans="2:9" s="118" customFormat="1" ht="15" x14ac:dyDescent="0.25">
      <c r="C44" s="118" t="s">
        <v>795</v>
      </c>
      <c r="D44" s="122"/>
      <c r="E44" s="92">
        <v>60000000</v>
      </c>
      <c r="F44" s="132"/>
      <c r="G44" s="92">
        <v>60000000</v>
      </c>
      <c r="H44" s="132"/>
      <c r="I44" s="128">
        <f t="shared" ref="I44:I49" si="0">E44-G44</f>
        <v>0</v>
      </c>
    </row>
    <row r="45" spans="2:9" s="118" customFormat="1" ht="15" x14ac:dyDescent="0.25">
      <c r="C45" s="118" t="s">
        <v>796</v>
      </c>
      <c r="D45" s="122"/>
      <c r="E45" s="92">
        <v>30000000</v>
      </c>
      <c r="F45" s="132"/>
      <c r="G45" s="92">
        <v>30000000</v>
      </c>
      <c r="H45" s="132"/>
      <c r="I45" s="128">
        <f t="shared" si="0"/>
        <v>0</v>
      </c>
    </row>
    <row r="46" spans="2:9" s="118" customFormat="1" ht="15" x14ac:dyDescent="0.25">
      <c r="C46" s="118" t="s">
        <v>797</v>
      </c>
      <c r="D46" s="122"/>
      <c r="E46" s="92">
        <v>30000000</v>
      </c>
      <c r="F46" s="132"/>
      <c r="G46" s="92">
        <v>30000000</v>
      </c>
      <c r="H46" s="132"/>
      <c r="I46" s="128">
        <f t="shared" si="0"/>
        <v>0</v>
      </c>
    </row>
    <row r="47" spans="2:9" s="118" customFormat="1" ht="15" x14ac:dyDescent="0.25">
      <c r="C47" s="118" t="s">
        <v>798</v>
      </c>
      <c r="D47" s="122"/>
      <c r="E47" s="92">
        <v>294245600</v>
      </c>
      <c r="F47" s="132"/>
      <c r="G47" s="92">
        <v>294245600</v>
      </c>
      <c r="H47" s="132"/>
      <c r="I47" s="128">
        <f t="shared" si="0"/>
        <v>0</v>
      </c>
    </row>
    <row r="48" spans="2:9" s="118" customFormat="1" ht="15" x14ac:dyDescent="0.25">
      <c r="C48" s="118" t="s">
        <v>799</v>
      </c>
      <c r="D48" s="122"/>
      <c r="E48" s="92">
        <v>90000000</v>
      </c>
      <c r="F48" s="132"/>
      <c r="G48" s="92">
        <v>90000000</v>
      </c>
      <c r="H48" s="132"/>
      <c r="I48" s="128">
        <f t="shared" si="0"/>
        <v>0</v>
      </c>
    </row>
    <row r="49" spans="2:11" s="118" customFormat="1" ht="15" x14ac:dyDescent="0.25">
      <c r="C49" s="118" t="s">
        <v>800</v>
      </c>
      <c r="D49" s="122"/>
      <c r="E49" s="133">
        <v>237122800</v>
      </c>
      <c r="F49" s="132"/>
      <c r="G49" s="133">
        <v>237122800</v>
      </c>
      <c r="H49" s="132"/>
      <c r="I49" s="128">
        <f t="shared" si="0"/>
        <v>0</v>
      </c>
    </row>
    <row r="50" spans="2:11" s="118" customFormat="1" ht="15" x14ac:dyDescent="0.25">
      <c r="D50" s="122"/>
      <c r="E50" s="130">
        <f>SUM(E43:E49)</f>
        <v>1035614000</v>
      </c>
      <c r="F50" s="132"/>
      <c r="G50" s="130">
        <f>SUM(G43:G49)</f>
        <v>1035614000</v>
      </c>
      <c r="H50" s="132"/>
      <c r="I50" s="130">
        <v>0</v>
      </c>
    </row>
    <row r="51" spans="2:11" s="118" customFormat="1" ht="15" x14ac:dyDescent="0.25">
      <c r="D51" s="122"/>
      <c r="E51" s="122"/>
      <c r="F51" s="122"/>
      <c r="G51" s="122"/>
      <c r="H51" s="122"/>
      <c r="I51" s="122"/>
    </row>
    <row r="52" spans="2:11" s="118" customFormat="1" ht="15" x14ac:dyDescent="0.25">
      <c r="B52" s="118" t="s">
        <v>801</v>
      </c>
      <c r="C52" s="118" t="s">
        <v>802</v>
      </c>
      <c r="D52" s="122"/>
      <c r="E52" s="123"/>
      <c r="F52" s="122"/>
      <c r="G52" s="123"/>
      <c r="H52" s="122"/>
      <c r="I52" s="123"/>
    </row>
    <row r="53" spans="2:11" s="118" customFormat="1" ht="16.5" customHeight="1" x14ac:dyDescent="0.25">
      <c r="C53" s="291" t="s">
        <v>803</v>
      </c>
      <c r="D53" s="291"/>
      <c r="E53" s="291"/>
      <c r="F53" s="291"/>
      <c r="G53" s="291"/>
      <c r="H53" s="291"/>
      <c r="I53" s="291"/>
    </row>
    <row r="54" spans="2:11" s="118" customFormat="1" ht="30.75" thickBot="1" x14ac:dyDescent="0.3">
      <c r="D54" s="122"/>
      <c r="E54" s="127" t="s">
        <v>29</v>
      </c>
      <c r="F54" s="120"/>
      <c r="G54" s="127" t="s">
        <v>21</v>
      </c>
      <c r="H54" s="120"/>
      <c r="I54" s="127" t="s">
        <v>679</v>
      </c>
    </row>
    <row r="55" spans="2:11" s="118" customFormat="1" thickBot="1" x14ac:dyDescent="0.3">
      <c r="C55" s="118" t="s">
        <v>794</v>
      </c>
      <c r="D55" s="122"/>
      <c r="E55" s="131">
        <v>28338100</v>
      </c>
      <c r="F55" s="129"/>
      <c r="G55" s="131">
        <v>26187750</v>
      </c>
      <c r="H55" s="129"/>
      <c r="I55" s="128">
        <f>E55-G55</f>
        <v>2150350</v>
      </c>
    </row>
    <row r="56" spans="2:11" s="118" customFormat="1" ht="15" x14ac:dyDescent="0.25">
      <c r="C56" s="118" t="s">
        <v>795</v>
      </c>
      <c r="D56" s="122"/>
      <c r="E56" s="131">
        <v>28338100</v>
      </c>
      <c r="F56" s="129"/>
      <c r="G56" s="128">
        <v>24825450</v>
      </c>
      <c r="H56" s="129"/>
      <c r="I56" s="128">
        <f t="shared" ref="I56:I57" si="1">E56-G56</f>
        <v>3512650</v>
      </c>
      <c r="K56" s="134"/>
    </row>
    <row r="57" spans="2:11" s="118" customFormat="1" ht="15" x14ac:dyDescent="0.25">
      <c r="C57" s="118" t="s">
        <v>1149</v>
      </c>
      <c r="D57" s="122"/>
      <c r="E57" s="128">
        <v>4300700</v>
      </c>
      <c r="F57" s="129"/>
      <c r="G57" s="128">
        <v>4300700</v>
      </c>
      <c r="H57" s="129"/>
      <c r="I57" s="128">
        <f t="shared" si="1"/>
        <v>0</v>
      </c>
    </row>
    <row r="58" spans="2:11" s="118" customFormat="1" ht="15" x14ac:dyDescent="0.25">
      <c r="D58" s="122"/>
      <c r="E58" s="130">
        <f>SUM(E55:E57)</f>
        <v>60976900</v>
      </c>
      <c r="F58" s="129"/>
      <c r="G58" s="130">
        <f>SUM(G55:G57)</f>
        <v>55313900</v>
      </c>
      <c r="H58" s="129"/>
      <c r="I58" s="128">
        <f>E58-G58</f>
        <v>5663000</v>
      </c>
    </row>
    <row r="59" spans="2:11" s="118" customFormat="1" ht="15" x14ac:dyDescent="0.25">
      <c r="D59" s="122"/>
      <c r="E59" s="123"/>
      <c r="F59" s="122"/>
      <c r="G59" s="123"/>
      <c r="H59" s="122"/>
      <c r="I59" s="123"/>
    </row>
    <row r="60" spans="2:11" s="118" customFormat="1" ht="15" x14ac:dyDescent="0.25">
      <c r="B60" s="118" t="s">
        <v>804</v>
      </c>
      <c r="C60" s="118" t="s">
        <v>805</v>
      </c>
      <c r="D60" s="122"/>
      <c r="E60" s="123"/>
      <c r="F60" s="122"/>
      <c r="G60" s="123"/>
      <c r="H60" s="122"/>
      <c r="I60" s="123"/>
    </row>
    <row r="61" spans="2:11" s="118" customFormat="1" ht="15" x14ac:dyDescent="0.25">
      <c r="C61" s="291" t="s">
        <v>806</v>
      </c>
      <c r="D61" s="291"/>
      <c r="E61" s="291"/>
      <c r="F61" s="291"/>
      <c r="G61" s="291"/>
      <c r="H61" s="291"/>
      <c r="I61" s="291"/>
    </row>
    <row r="62" spans="2:11" s="118" customFormat="1" ht="30.75" thickBot="1" x14ac:dyDescent="0.3">
      <c r="D62" s="122"/>
      <c r="E62" s="127" t="s">
        <v>29</v>
      </c>
      <c r="F62" s="120"/>
      <c r="G62" s="127" t="s">
        <v>21</v>
      </c>
      <c r="H62" s="120"/>
      <c r="I62" s="127" t="s">
        <v>679</v>
      </c>
    </row>
    <row r="63" spans="2:11" s="118" customFormat="1" ht="15" x14ac:dyDescent="0.25">
      <c r="C63" s="118" t="s">
        <v>794</v>
      </c>
      <c r="D63" s="122"/>
      <c r="E63" s="128">
        <v>70607000</v>
      </c>
      <c r="F63" s="129"/>
      <c r="G63" s="128">
        <v>70121460</v>
      </c>
      <c r="H63" s="129"/>
      <c r="I63" s="128">
        <f>E63-G63</f>
        <v>485540</v>
      </c>
    </row>
    <row r="64" spans="2:11" s="118" customFormat="1" ht="15" x14ac:dyDescent="0.25">
      <c r="C64" s="118" t="s">
        <v>795</v>
      </c>
      <c r="D64" s="122"/>
      <c r="E64" s="128">
        <v>70607000</v>
      </c>
      <c r="F64" s="129"/>
      <c r="G64" s="128">
        <v>70121460</v>
      </c>
      <c r="H64" s="129"/>
      <c r="I64" s="128">
        <f>E64-G64</f>
        <v>485540</v>
      </c>
    </row>
    <row r="65" spans="2:9" s="118" customFormat="1" ht="15" x14ac:dyDescent="0.25">
      <c r="C65" s="118" t="s">
        <v>796</v>
      </c>
      <c r="D65" s="122"/>
      <c r="E65" s="128">
        <v>70607000</v>
      </c>
      <c r="F65" s="129"/>
      <c r="G65" s="128">
        <v>70152960</v>
      </c>
      <c r="H65" s="129"/>
      <c r="I65" s="128">
        <f t="shared" ref="I65:I74" si="2">E65-G65</f>
        <v>454040</v>
      </c>
    </row>
    <row r="66" spans="2:9" s="118" customFormat="1" ht="15" x14ac:dyDescent="0.25">
      <c r="C66" s="118" t="s">
        <v>797</v>
      </c>
      <c r="D66" s="122"/>
      <c r="E66" s="128">
        <v>70607000</v>
      </c>
      <c r="F66" s="129"/>
      <c r="G66" s="128">
        <v>70152960</v>
      </c>
      <c r="H66" s="129"/>
      <c r="I66" s="128">
        <f t="shared" si="2"/>
        <v>454040</v>
      </c>
    </row>
    <row r="67" spans="2:9" s="118" customFormat="1" ht="15" x14ac:dyDescent="0.25">
      <c r="C67" s="118" t="s">
        <v>798</v>
      </c>
      <c r="D67" s="122"/>
      <c r="E67" s="128">
        <v>70607000</v>
      </c>
      <c r="F67" s="129"/>
      <c r="G67" s="128">
        <v>70152960</v>
      </c>
      <c r="H67" s="129"/>
      <c r="I67" s="128">
        <f t="shared" si="2"/>
        <v>454040</v>
      </c>
    </row>
    <row r="68" spans="2:9" s="118" customFormat="1" ht="15" x14ac:dyDescent="0.25">
      <c r="C68" s="118" t="s">
        <v>799</v>
      </c>
      <c r="D68" s="122"/>
      <c r="E68" s="128">
        <v>70607000</v>
      </c>
      <c r="F68" s="129"/>
      <c r="G68" s="128">
        <v>70152960</v>
      </c>
      <c r="H68" s="129"/>
      <c r="I68" s="128">
        <f t="shared" si="2"/>
        <v>454040</v>
      </c>
    </row>
    <row r="69" spans="2:9" s="118" customFormat="1" ht="15" x14ac:dyDescent="0.25">
      <c r="C69" s="118" t="s">
        <v>800</v>
      </c>
      <c r="D69" s="122"/>
      <c r="E69" s="128">
        <v>70607000</v>
      </c>
      <c r="F69" s="129"/>
      <c r="G69" s="128">
        <v>70152960</v>
      </c>
      <c r="H69" s="129"/>
      <c r="I69" s="128">
        <f t="shared" si="2"/>
        <v>454040</v>
      </c>
    </row>
    <row r="70" spans="2:9" s="118" customFormat="1" ht="15" x14ac:dyDescent="0.25">
      <c r="C70" s="118" t="s">
        <v>807</v>
      </c>
      <c r="D70" s="122"/>
      <c r="E70" s="128">
        <v>70607000</v>
      </c>
      <c r="F70" s="129"/>
      <c r="G70" s="128">
        <v>70152960</v>
      </c>
      <c r="H70" s="129"/>
      <c r="I70" s="128">
        <f t="shared" si="2"/>
        <v>454040</v>
      </c>
    </row>
    <row r="71" spans="2:9" s="118" customFormat="1" ht="15" x14ac:dyDescent="0.25">
      <c r="C71" s="118" t="s">
        <v>808</v>
      </c>
      <c r="D71" s="122"/>
      <c r="E71" s="128">
        <v>70607000</v>
      </c>
      <c r="F71" s="129"/>
      <c r="G71" s="128">
        <v>70152960</v>
      </c>
      <c r="H71" s="129"/>
      <c r="I71" s="128">
        <f t="shared" si="2"/>
        <v>454040</v>
      </c>
    </row>
    <row r="72" spans="2:9" s="118" customFormat="1" ht="15" x14ac:dyDescent="0.25">
      <c r="C72" s="118" t="s">
        <v>809</v>
      </c>
      <c r="D72" s="122"/>
      <c r="E72" s="128">
        <v>70607000</v>
      </c>
      <c r="F72" s="129"/>
      <c r="G72" s="128">
        <v>70152960</v>
      </c>
      <c r="H72" s="129"/>
      <c r="I72" s="128">
        <f t="shared" si="2"/>
        <v>454040</v>
      </c>
    </row>
    <row r="73" spans="2:9" s="118" customFormat="1" ht="15" x14ac:dyDescent="0.25">
      <c r="C73" s="118" t="s">
        <v>810</v>
      </c>
      <c r="D73" s="122"/>
      <c r="E73" s="128">
        <v>70607000</v>
      </c>
      <c r="F73" s="129"/>
      <c r="G73" s="128">
        <v>70152960</v>
      </c>
      <c r="H73" s="129"/>
      <c r="I73" s="128">
        <f t="shared" si="2"/>
        <v>454040</v>
      </c>
    </row>
    <row r="74" spans="2:9" s="118" customFormat="1" ht="15" x14ac:dyDescent="0.25">
      <c r="C74" s="118" t="s">
        <v>811</v>
      </c>
      <c r="D74" s="122"/>
      <c r="E74" s="128">
        <v>70608800</v>
      </c>
      <c r="F74" s="129"/>
      <c r="G74" s="128">
        <v>70154760</v>
      </c>
      <c r="H74" s="129"/>
      <c r="I74" s="128">
        <f t="shared" si="2"/>
        <v>454040</v>
      </c>
    </row>
    <row r="75" spans="2:9" s="118" customFormat="1" ht="15" x14ac:dyDescent="0.25">
      <c r="D75" s="122"/>
      <c r="E75" s="130">
        <f>SUM(E63:E74)</f>
        <v>847285800</v>
      </c>
      <c r="F75" s="129"/>
      <c r="G75" s="130">
        <f>SUM(G63:G74)</f>
        <v>841774320</v>
      </c>
      <c r="H75" s="129"/>
      <c r="I75" s="130">
        <f>SUM(I63:I74)</f>
        <v>5511480</v>
      </c>
    </row>
    <row r="76" spans="2:9" s="118" customFormat="1" ht="15" x14ac:dyDescent="0.25">
      <c r="C76" s="293" t="s">
        <v>812</v>
      </c>
      <c r="D76" s="293"/>
      <c r="E76" s="293"/>
      <c r="F76" s="293"/>
      <c r="G76" s="293"/>
      <c r="H76" s="293"/>
      <c r="I76" s="293"/>
    </row>
    <row r="77" spans="2:9" s="118" customFormat="1" ht="15" x14ac:dyDescent="0.25">
      <c r="D77" s="122"/>
      <c r="E77" s="122"/>
      <c r="F77" s="122"/>
      <c r="G77" s="122"/>
      <c r="H77" s="122"/>
      <c r="I77" s="122"/>
    </row>
    <row r="78" spans="2:9" s="118" customFormat="1" ht="15" x14ac:dyDescent="0.25">
      <c r="B78" s="118" t="s">
        <v>813</v>
      </c>
      <c r="C78" s="118" t="s">
        <v>685</v>
      </c>
      <c r="D78" s="122"/>
      <c r="E78" s="123"/>
      <c r="F78" s="122"/>
      <c r="G78" s="123"/>
      <c r="H78" s="122"/>
      <c r="I78" s="123"/>
    </row>
    <row r="79" spans="2:9" s="118" customFormat="1" ht="15" x14ac:dyDescent="0.25">
      <c r="C79" s="291" t="s">
        <v>1150</v>
      </c>
      <c r="D79" s="291"/>
      <c r="E79" s="291"/>
      <c r="F79" s="291"/>
      <c r="G79" s="291"/>
      <c r="H79" s="291"/>
      <c r="I79" s="291"/>
    </row>
    <row r="80" spans="2:9" s="118" customFormat="1" ht="30.75" thickBot="1" x14ac:dyDescent="0.3">
      <c r="D80" s="122"/>
      <c r="E80" s="127" t="s">
        <v>29</v>
      </c>
      <c r="F80" s="120"/>
      <c r="G80" s="127" t="s">
        <v>21</v>
      </c>
      <c r="H80" s="120"/>
      <c r="I80" s="127" t="s">
        <v>679</v>
      </c>
    </row>
    <row r="81" spans="2:9" s="118" customFormat="1" ht="15" x14ac:dyDescent="0.25">
      <c r="C81" s="118" t="s">
        <v>814</v>
      </c>
      <c r="D81" s="122"/>
      <c r="E81" s="135">
        <v>50000000</v>
      </c>
      <c r="F81" s="136"/>
      <c r="G81" s="135">
        <v>50000000</v>
      </c>
      <c r="H81" s="136"/>
      <c r="I81" s="135">
        <v>0</v>
      </c>
    </row>
    <row r="82" spans="2:9" s="118" customFormat="1" ht="15" x14ac:dyDescent="0.25">
      <c r="C82" s="118" t="s">
        <v>815</v>
      </c>
      <c r="D82" s="122"/>
      <c r="E82" s="135">
        <v>0</v>
      </c>
      <c r="F82" s="136"/>
      <c r="G82" s="135">
        <v>0</v>
      </c>
      <c r="H82" s="136"/>
      <c r="I82" s="135">
        <v>0</v>
      </c>
    </row>
    <row r="83" spans="2:9" s="118" customFormat="1" ht="15" x14ac:dyDescent="0.25">
      <c r="D83" s="122"/>
      <c r="E83" s="137">
        <f>E81</f>
        <v>50000000</v>
      </c>
      <c r="F83" s="136"/>
      <c r="G83" s="137">
        <f>G81</f>
        <v>50000000</v>
      </c>
      <c r="H83" s="136"/>
      <c r="I83" s="137">
        <v>0</v>
      </c>
    </row>
    <row r="84" spans="2:9" s="118" customFormat="1" ht="15" x14ac:dyDescent="0.25">
      <c r="D84" s="122"/>
      <c r="E84" s="122"/>
      <c r="F84" s="122"/>
      <c r="G84" s="122"/>
      <c r="H84" s="122"/>
      <c r="I84" s="122"/>
    </row>
    <row r="85" spans="2:9" s="118" customFormat="1" ht="15" x14ac:dyDescent="0.25">
      <c r="B85" s="118" t="s">
        <v>816</v>
      </c>
      <c r="C85" s="118" t="s">
        <v>687</v>
      </c>
      <c r="D85" s="122"/>
      <c r="E85" s="123"/>
      <c r="F85" s="122"/>
      <c r="G85" s="123"/>
      <c r="H85" s="122"/>
      <c r="I85" s="123"/>
    </row>
    <row r="86" spans="2:9" s="118" customFormat="1" ht="15" x14ac:dyDescent="0.25">
      <c r="C86" s="291" t="s">
        <v>817</v>
      </c>
      <c r="D86" s="291"/>
      <c r="E86" s="291"/>
      <c r="F86" s="291"/>
      <c r="G86" s="291"/>
      <c r="H86" s="291"/>
      <c r="I86" s="291"/>
    </row>
    <row r="87" spans="2:9" s="118" customFormat="1" ht="30.75" thickBot="1" x14ac:dyDescent="0.3">
      <c r="D87" s="122"/>
      <c r="E87" s="127" t="s">
        <v>29</v>
      </c>
      <c r="F87" s="120"/>
      <c r="G87" s="127" t="s">
        <v>21</v>
      </c>
      <c r="H87" s="120"/>
      <c r="I87" s="127" t="s">
        <v>679</v>
      </c>
    </row>
    <row r="88" spans="2:9" s="118" customFormat="1" ht="15" x14ac:dyDescent="0.25">
      <c r="C88" s="138" t="s">
        <v>55</v>
      </c>
      <c r="D88" s="122"/>
      <c r="E88" s="139">
        <v>19600000</v>
      </c>
      <c r="F88" s="129"/>
      <c r="G88" s="139">
        <v>19600000</v>
      </c>
      <c r="H88" s="129"/>
      <c r="I88" s="128">
        <v>0</v>
      </c>
    </row>
    <row r="89" spans="2:9" s="118" customFormat="1" ht="15" x14ac:dyDescent="0.25">
      <c r="C89" s="138" t="s">
        <v>56</v>
      </c>
      <c r="D89" s="122"/>
      <c r="E89" s="140">
        <v>15000000</v>
      </c>
      <c r="F89" s="129"/>
      <c r="G89" s="140">
        <v>15000000</v>
      </c>
      <c r="H89" s="129"/>
      <c r="I89" s="128"/>
    </row>
    <row r="90" spans="2:9" s="118" customFormat="1" ht="15" x14ac:dyDescent="0.25">
      <c r="C90" s="138" t="s">
        <v>57</v>
      </c>
      <c r="D90" s="122"/>
      <c r="E90" s="140">
        <v>25000000</v>
      </c>
      <c r="F90" s="129"/>
      <c r="G90" s="140">
        <v>25000000</v>
      </c>
      <c r="H90" s="129"/>
      <c r="I90" s="128"/>
    </row>
    <row r="91" spans="2:9" s="118" customFormat="1" ht="15" x14ac:dyDescent="0.25">
      <c r="C91" s="138" t="s">
        <v>58</v>
      </c>
      <c r="D91" s="122"/>
      <c r="E91" s="140">
        <v>15000000</v>
      </c>
      <c r="F91" s="129"/>
      <c r="G91" s="140">
        <v>15000000</v>
      </c>
      <c r="H91" s="129"/>
      <c r="I91" s="128"/>
    </row>
    <row r="92" spans="2:9" s="118" customFormat="1" ht="15" x14ac:dyDescent="0.25">
      <c r="C92" s="138" t="s">
        <v>59</v>
      </c>
      <c r="D92" s="122"/>
      <c r="E92" s="140">
        <v>15000000</v>
      </c>
      <c r="F92" s="129"/>
      <c r="G92" s="140">
        <v>15000000</v>
      </c>
      <c r="H92" s="129"/>
      <c r="I92" s="128"/>
    </row>
    <row r="93" spans="2:9" s="118" customFormat="1" ht="15" x14ac:dyDescent="0.25">
      <c r="C93" s="138" t="s">
        <v>60</v>
      </c>
      <c r="D93" s="122"/>
      <c r="E93" s="140">
        <v>15000000</v>
      </c>
      <c r="F93" s="129"/>
      <c r="G93" s="140">
        <v>15000000</v>
      </c>
      <c r="H93" s="129"/>
      <c r="I93" s="128"/>
    </row>
    <row r="94" spans="2:9" s="118" customFormat="1" ht="15" x14ac:dyDescent="0.25">
      <c r="C94" s="138" t="s">
        <v>61</v>
      </c>
      <c r="D94" s="122"/>
      <c r="E94" s="140">
        <v>15000000</v>
      </c>
      <c r="F94" s="129"/>
      <c r="G94" s="140">
        <v>15000000</v>
      </c>
      <c r="H94" s="129"/>
      <c r="I94" s="128"/>
    </row>
    <row r="95" spans="2:9" s="118" customFormat="1" ht="15" x14ac:dyDescent="0.25">
      <c r="C95" s="138" t="s">
        <v>62</v>
      </c>
      <c r="D95" s="122"/>
      <c r="E95" s="140">
        <v>50000000</v>
      </c>
      <c r="F95" s="129"/>
      <c r="G95" s="140">
        <v>50000000</v>
      </c>
      <c r="H95" s="129"/>
      <c r="I95" s="128"/>
    </row>
    <row r="96" spans="2:9" s="118" customFormat="1" ht="15" x14ac:dyDescent="0.25">
      <c r="C96" s="138" t="s">
        <v>63</v>
      </c>
      <c r="D96" s="122"/>
      <c r="E96" s="140">
        <v>25000000</v>
      </c>
      <c r="F96" s="129"/>
      <c r="G96" s="140">
        <v>25000000</v>
      </c>
      <c r="H96" s="129"/>
      <c r="I96" s="128"/>
    </row>
    <row r="97" spans="2:9" s="118" customFormat="1" ht="15" x14ac:dyDescent="0.25">
      <c r="C97" s="138" t="s">
        <v>64</v>
      </c>
      <c r="D97" s="122"/>
      <c r="E97" s="140">
        <v>20000000</v>
      </c>
      <c r="F97" s="129"/>
      <c r="G97" s="140">
        <v>20000000</v>
      </c>
      <c r="H97" s="129"/>
      <c r="I97" s="128"/>
    </row>
    <row r="98" spans="2:9" s="118" customFormat="1" ht="15" x14ac:dyDescent="0.25">
      <c r="C98" s="138" t="s">
        <v>65</v>
      </c>
      <c r="D98" s="122"/>
      <c r="E98" s="141">
        <v>50000000</v>
      </c>
      <c r="F98" s="129"/>
      <c r="G98" s="141">
        <v>50000000</v>
      </c>
      <c r="H98" s="129"/>
      <c r="I98" s="128"/>
    </row>
    <row r="99" spans="2:9" s="118" customFormat="1" ht="15" x14ac:dyDescent="0.25">
      <c r="D99" s="122"/>
      <c r="E99" s="130">
        <f>SUM(E88:E98)</f>
        <v>264600000</v>
      </c>
      <c r="F99" s="129"/>
      <c r="G99" s="130">
        <f>SUM(G88:G98)</f>
        <v>264600000</v>
      </c>
      <c r="H99" s="129"/>
      <c r="I99" s="130">
        <v>0</v>
      </c>
    </row>
    <row r="100" spans="2:9" s="118" customFormat="1" ht="15" x14ac:dyDescent="0.25">
      <c r="D100" s="122"/>
      <c r="E100" s="122"/>
      <c r="F100" s="122"/>
      <c r="G100" s="122"/>
      <c r="H100" s="122"/>
      <c r="I100" s="122"/>
    </row>
    <row r="101" spans="2:9" s="118" customFormat="1" ht="15" x14ac:dyDescent="0.25">
      <c r="B101" s="118" t="s">
        <v>818</v>
      </c>
      <c r="C101" s="118" t="s">
        <v>66</v>
      </c>
      <c r="D101" s="122"/>
      <c r="E101" s="123"/>
      <c r="F101" s="122"/>
      <c r="G101" s="123"/>
      <c r="H101" s="122"/>
      <c r="I101" s="123"/>
    </row>
    <row r="102" spans="2:9" s="118" customFormat="1" ht="15" x14ac:dyDescent="0.25">
      <c r="C102" s="118" t="s">
        <v>819</v>
      </c>
      <c r="D102" s="122"/>
      <c r="E102" s="122"/>
      <c r="F102" s="122"/>
      <c r="G102" s="122"/>
      <c r="H102" s="122"/>
      <c r="I102" s="122"/>
    </row>
    <row r="103" spans="2:9" s="118" customFormat="1" ht="30.75" thickBot="1" x14ac:dyDescent="0.3">
      <c r="D103" s="122"/>
      <c r="E103" s="142" t="s">
        <v>29</v>
      </c>
      <c r="F103" s="143"/>
      <c r="G103" s="142" t="s">
        <v>21</v>
      </c>
      <c r="H103" s="120"/>
      <c r="I103" s="127" t="s">
        <v>679</v>
      </c>
    </row>
    <row r="104" spans="2:9" s="118" customFormat="1" ht="15" x14ac:dyDescent="0.25">
      <c r="C104" s="118" t="s">
        <v>820</v>
      </c>
      <c r="D104" s="122"/>
      <c r="E104" s="144">
        <v>0</v>
      </c>
      <c r="F104" s="145"/>
      <c r="G104" s="144">
        <v>0</v>
      </c>
      <c r="H104" s="146"/>
      <c r="I104" s="144">
        <v>0</v>
      </c>
    </row>
    <row r="105" spans="2:9" s="118" customFormat="1" ht="30" x14ac:dyDescent="0.25">
      <c r="C105" s="147" t="s">
        <v>821</v>
      </c>
      <c r="D105" s="122"/>
      <c r="E105" s="135">
        <v>0</v>
      </c>
      <c r="F105" s="135"/>
      <c r="G105" s="135">
        <v>0</v>
      </c>
      <c r="H105" s="146"/>
      <c r="I105" s="135">
        <v>0</v>
      </c>
    </row>
    <row r="106" spans="2:9" s="118" customFormat="1" ht="30" x14ac:dyDescent="0.25">
      <c r="C106" s="147" t="s">
        <v>822</v>
      </c>
      <c r="D106" s="122"/>
      <c r="E106" s="135">
        <v>0</v>
      </c>
      <c r="F106" s="136"/>
      <c r="G106" s="135">
        <v>0</v>
      </c>
      <c r="H106" s="136"/>
      <c r="I106" s="135">
        <v>0</v>
      </c>
    </row>
    <row r="107" spans="2:9" s="118" customFormat="1" ht="15" x14ac:dyDescent="0.25">
      <c r="E107" s="135"/>
      <c r="F107" s="136"/>
      <c r="H107" s="136"/>
      <c r="I107" s="135">
        <v>0</v>
      </c>
    </row>
    <row r="108" spans="2:9" s="118" customFormat="1" ht="45" x14ac:dyDescent="0.25">
      <c r="C108" s="147" t="s">
        <v>823</v>
      </c>
      <c r="D108" s="122"/>
      <c r="E108" s="128">
        <v>0</v>
      </c>
      <c r="F108" s="136"/>
      <c r="G108" s="128">
        <v>0</v>
      </c>
      <c r="H108" s="136"/>
      <c r="I108" s="135">
        <f>E108-G108</f>
        <v>0</v>
      </c>
    </row>
    <row r="109" spans="2:9" s="118" customFormat="1" ht="15" x14ac:dyDescent="0.25">
      <c r="C109" s="118" t="s">
        <v>824</v>
      </c>
      <c r="D109" s="122"/>
      <c r="E109" s="128">
        <v>1500000</v>
      </c>
      <c r="F109" s="132">
        <v>303515</v>
      </c>
      <c r="G109" s="128">
        <v>1303515</v>
      </c>
      <c r="H109" s="132"/>
      <c r="I109" s="128">
        <f>E109-G109</f>
        <v>196485</v>
      </c>
    </row>
    <row r="110" spans="2:9" s="118" customFormat="1" ht="15" x14ac:dyDescent="0.25">
      <c r="C110" s="118" t="s">
        <v>825</v>
      </c>
      <c r="D110" s="122"/>
      <c r="E110" s="128"/>
      <c r="F110" s="132"/>
      <c r="G110" s="128"/>
      <c r="H110" s="129"/>
      <c r="I110" s="128">
        <f>G110-E110</f>
        <v>0</v>
      </c>
    </row>
    <row r="111" spans="2:9" s="118" customFormat="1" ht="15" x14ac:dyDescent="0.25">
      <c r="D111" s="122"/>
      <c r="E111" s="148">
        <f>E109+E110</f>
        <v>1500000</v>
      </c>
      <c r="F111" s="129"/>
      <c r="G111" s="148">
        <f>G109+G110</f>
        <v>1303515</v>
      </c>
      <c r="H111" s="129"/>
      <c r="I111" s="148">
        <f>I109+I110</f>
        <v>196485</v>
      </c>
    </row>
    <row r="112" spans="2:9" s="118" customFormat="1" ht="15" x14ac:dyDescent="0.25">
      <c r="D112" s="122"/>
      <c r="E112" s="123"/>
      <c r="F112" s="122"/>
      <c r="G112" s="123"/>
      <c r="H112" s="122"/>
      <c r="I112" s="123"/>
    </row>
    <row r="113" spans="2:9" s="118" customFormat="1" ht="15" x14ac:dyDescent="0.25">
      <c r="B113" s="118" t="s">
        <v>826</v>
      </c>
      <c r="C113" s="118" t="s">
        <v>827</v>
      </c>
      <c r="D113" s="122"/>
      <c r="E113" s="123"/>
      <c r="F113" s="122"/>
      <c r="G113" s="123"/>
      <c r="H113" s="122"/>
      <c r="I113" s="123"/>
    </row>
    <row r="114" spans="2:9" s="118" customFormat="1" ht="15" x14ac:dyDescent="0.25">
      <c r="C114" s="291" t="s">
        <v>828</v>
      </c>
      <c r="D114" s="291"/>
      <c r="E114" s="291"/>
      <c r="F114" s="291"/>
      <c r="G114" s="291"/>
      <c r="H114" s="291"/>
      <c r="I114" s="291"/>
    </row>
    <row r="115" spans="2:9" s="118" customFormat="1" ht="30.75" thickBot="1" x14ac:dyDescent="0.3">
      <c r="D115" s="122"/>
      <c r="E115" s="127" t="s">
        <v>29</v>
      </c>
      <c r="F115" s="120"/>
      <c r="G115" s="127" t="s">
        <v>21</v>
      </c>
      <c r="H115" s="120"/>
      <c r="I115" s="127" t="s">
        <v>679</v>
      </c>
    </row>
    <row r="116" spans="2:9" s="118" customFormat="1" ht="15" x14ac:dyDescent="0.25">
      <c r="C116" s="118" t="s">
        <v>829</v>
      </c>
      <c r="D116" s="122"/>
      <c r="E116" s="128">
        <v>795194460</v>
      </c>
      <c r="F116" s="129"/>
      <c r="G116" s="128">
        <v>743239996</v>
      </c>
      <c r="H116" s="129"/>
      <c r="I116" s="149">
        <f>E116-G116</f>
        <v>51954464</v>
      </c>
    </row>
    <row r="117" spans="2:9" s="118" customFormat="1" ht="15" x14ac:dyDescent="0.25">
      <c r="C117" s="118" t="s">
        <v>830</v>
      </c>
      <c r="D117" s="122"/>
      <c r="E117" s="128">
        <v>170036172</v>
      </c>
      <c r="F117" s="132"/>
      <c r="G117" s="128">
        <v>142746593</v>
      </c>
      <c r="H117" s="129"/>
      <c r="I117" s="149">
        <f>E117-G117</f>
        <v>27289579</v>
      </c>
    </row>
    <row r="118" spans="2:9" s="118" customFormat="1" ht="15" x14ac:dyDescent="0.25">
      <c r="C118" s="118" t="s">
        <v>509</v>
      </c>
      <c r="D118" s="122"/>
      <c r="E118" s="128">
        <v>3580000</v>
      </c>
      <c r="F118" s="132"/>
      <c r="G118" s="128">
        <v>0</v>
      </c>
      <c r="H118" s="129"/>
      <c r="I118" s="149">
        <f>E118-G118</f>
        <v>3580000</v>
      </c>
    </row>
    <row r="119" spans="2:9" s="118" customFormat="1" ht="15" x14ac:dyDescent="0.25">
      <c r="D119" s="122"/>
      <c r="E119" s="148">
        <f>SUM(E116:E118)</f>
        <v>968810632</v>
      </c>
      <c r="F119" s="129"/>
      <c r="G119" s="148">
        <f>SUM(G116:G118)</f>
        <v>885986589</v>
      </c>
      <c r="H119" s="129"/>
      <c r="I119" s="148">
        <f>SUM(I116:I118)</f>
        <v>82824043</v>
      </c>
    </row>
    <row r="120" spans="2:9" s="118" customFormat="1" ht="15" x14ac:dyDescent="0.25">
      <c r="D120" s="122"/>
      <c r="E120" s="122"/>
      <c r="F120" s="122"/>
      <c r="G120" s="122"/>
      <c r="H120" s="122"/>
      <c r="I120" s="122"/>
    </row>
    <row r="121" spans="2:9" s="118" customFormat="1" ht="15" x14ac:dyDescent="0.25">
      <c r="B121" s="118" t="s">
        <v>831</v>
      </c>
      <c r="C121" s="118" t="s">
        <v>832</v>
      </c>
      <c r="D121" s="122"/>
      <c r="E121" s="123"/>
      <c r="F121" s="122"/>
      <c r="G121" s="123"/>
      <c r="H121" s="122"/>
      <c r="I121" s="123"/>
    </row>
    <row r="122" spans="2:9" s="118" customFormat="1" ht="15" x14ac:dyDescent="0.25">
      <c r="C122" s="291" t="s">
        <v>833</v>
      </c>
      <c r="D122" s="291"/>
      <c r="E122" s="291"/>
      <c r="F122" s="291"/>
      <c r="G122" s="291"/>
      <c r="H122" s="291"/>
      <c r="I122" s="291"/>
    </row>
    <row r="123" spans="2:9" s="118" customFormat="1" ht="30.75" thickBot="1" x14ac:dyDescent="0.3">
      <c r="D123" s="122"/>
      <c r="E123" s="127" t="s">
        <v>29</v>
      </c>
      <c r="F123" s="120"/>
      <c r="G123" s="127" t="s">
        <v>21</v>
      </c>
      <c r="H123" s="120"/>
      <c r="I123" s="127" t="s">
        <v>679</v>
      </c>
    </row>
    <row r="124" spans="2:9" s="118" customFormat="1" ht="15" x14ac:dyDescent="0.25">
      <c r="C124" s="118" t="s">
        <v>830</v>
      </c>
      <c r="D124" s="122"/>
      <c r="E124" s="128">
        <v>392371900</v>
      </c>
      <c r="F124" s="129"/>
      <c r="G124" s="128">
        <v>370226600</v>
      </c>
      <c r="H124" s="129"/>
      <c r="I124" s="149">
        <f>E124-G124</f>
        <v>22145300</v>
      </c>
    </row>
    <row r="125" spans="2:9" s="118" customFormat="1" ht="15" x14ac:dyDescent="0.25">
      <c r="C125" s="118" t="s">
        <v>509</v>
      </c>
      <c r="D125" s="122"/>
      <c r="E125" s="128">
        <v>283420950</v>
      </c>
      <c r="F125" s="129"/>
      <c r="G125" s="128">
        <v>275820590</v>
      </c>
      <c r="H125" s="129"/>
      <c r="I125" s="149">
        <f>E125-G125</f>
        <v>7600360</v>
      </c>
    </row>
    <row r="126" spans="2:9" s="118" customFormat="1" ht="15" x14ac:dyDescent="0.25">
      <c r="D126" s="122"/>
      <c r="E126" s="130">
        <f>SUM(E124:E125)</f>
        <v>675792850</v>
      </c>
      <c r="F126" s="129"/>
      <c r="G126" s="130">
        <f>SUM(G124:G125)</f>
        <v>646047190</v>
      </c>
      <c r="H126" s="129"/>
      <c r="I126" s="130">
        <f>SUM(I124:I125)</f>
        <v>29745660</v>
      </c>
    </row>
    <row r="127" spans="2:9" s="118" customFormat="1" ht="15" x14ac:dyDescent="0.25">
      <c r="D127" s="122"/>
      <c r="E127" s="122"/>
      <c r="F127" s="122"/>
      <c r="G127" s="122"/>
      <c r="H127" s="122"/>
      <c r="I127" s="122"/>
    </row>
    <row r="128" spans="2:9" s="118" customFormat="1" ht="15" x14ac:dyDescent="0.25">
      <c r="B128" s="118" t="s">
        <v>834</v>
      </c>
      <c r="C128" s="118" t="s">
        <v>835</v>
      </c>
      <c r="D128" s="122"/>
      <c r="E128" s="123"/>
      <c r="F128" s="122"/>
      <c r="G128" s="123"/>
      <c r="H128" s="122"/>
      <c r="I128" s="123"/>
    </row>
    <row r="129" spans="2:9" s="118" customFormat="1" ht="15" x14ac:dyDescent="0.25">
      <c r="C129" s="291" t="s">
        <v>836</v>
      </c>
      <c r="D129" s="291"/>
      <c r="E129" s="291"/>
      <c r="F129" s="291"/>
      <c r="G129" s="291"/>
      <c r="H129" s="291"/>
      <c r="I129" s="291"/>
    </row>
    <row r="130" spans="2:9" s="118" customFormat="1" ht="30.75" thickBot="1" x14ac:dyDescent="0.3">
      <c r="D130" s="122"/>
      <c r="E130" s="127" t="s">
        <v>29</v>
      </c>
      <c r="F130" s="120"/>
      <c r="G130" s="127" t="s">
        <v>21</v>
      </c>
      <c r="H130" s="120"/>
      <c r="I130" s="127" t="s">
        <v>679</v>
      </c>
    </row>
    <row r="131" spans="2:9" s="118" customFormat="1" ht="15" x14ac:dyDescent="0.25">
      <c r="C131" s="118" t="s">
        <v>830</v>
      </c>
      <c r="D131" s="122"/>
      <c r="E131" s="128">
        <v>66110867</v>
      </c>
      <c r="F131" s="132"/>
      <c r="G131" s="128">
        <v>65140000</v>
      </c>
      <c r="H131" s="132"/>
      <c r="I131" s="128">
        <f>E131-G131</f>
        <v>970867</v>
      </c>
    </row>
    <row r="132" spans="2:9" s="118" customFormat="1" ht="15" x14ac:dyDescent="0.25">
      <c r="C132" s="118" t="s">
        <v>509</v>
      </c>
      <c r="D132" s="122"/>
      <c r="E132" s="128">
        <v>0</v>
      </c>
      <c r="F132" s="132"/>
      <c r="G132" s="128">
        <v>0</v>
      </c>
      <c r="H132" s="132"/>
      <c r="I132" s="128">
        <f>E132-G132</f>
        <v>0</v>
      </c>
    </row>
    <row r="133" spans="2:9" s="118" customFormat="1" ht="15" x14ac:dyDescent="0.25">
      <c r="D133" s="122"/>
      <c r="E133" s="130">
        <f>SUM(E131:E132)</f>
        <v>66110867</v>
      </c>
      <c r="F133" s="132"/>
      <c r="G133" s="130">
        <f>SUM(G131:G132)</f>
        <v>65140000</v>
      </c>
      <c r="H133" s="132"/>
      <c r="I133" s="130">
        <f>SUM(I131:I132)</f>
        <v>970867</v>
      </c>
    </row>
    <row r="134" spans="2:9" s="118" customFormat="1" ht="15" x14ac:dyDescent="0.25">
      <c r="D134" s="122"/>
      <c r="E134" s="123"/>
      <c r="F134" s="122"/>
      <c r="G134" s="123"/>
      <c r="H134" s="122"/>
      <c r="I134" s="123"/>
    </row>
    <row r="135" spans="2:9" s="118" customFormat="1" ht="15" x14ac:dyDescent="0.25">
      <c r="B135" s="118" t="s">
        <v>837</v>
      </c>
      <c r="C135" s="118" t="s">
        <v>838</v>
      </c>
      <c r="D135" s="122"/>
      <c r="E135" s="123"/>
      <c r="F135" s="122"/>
      <c r="G135" s="123"/>
      <c r="H135" s="122"/>
      <c r="I135" s="123"/>
    </row>
    <row r="136" spans="2:9" s="118" customFormat="1" ht="15" x14ac:dyDescent="0.25">
      <c r="C136" s="291" t="s">
        <v>839</v>
      </c>
      <c r="D136" s="291"/>
      <c r="E136" s="291"/>
      <c r="F136" s="291"/>
      <c r="G136" s="291"/>
      <c r="H136" s="291"/>
      <c r="I136" s="291"/>
    </row>
    <row r="137" spans="2:9" s="118" customFormat="1" ht="30.75" thickBot="1" x14ac:dyDescent="0.3">
      <c r="D137" s="122"/>
      <c r="E137" s="127" t="s">
        <v>29</v>
      </c>
      <c r="F137" s="120"/>
      <c r="G137" s="127" t="s">
        <v>21</v>
      </c>
      <c r="H137" s="120"/>
      <c r="I137" s="127" t="s">
        <v>679</v>
      </c>
    </row>
    <row r="138" spans="2:9" s="118" customFormat="1" ht="15" x14ac:dyDescent="0.25">
      <c r="C138" s="118" t="s">
        <v>830</v>
      </c>
      <c r="D138" s="122"/>
      <c r="E138" s="128">
        <v>46333000</v>
      </c>
      <c r="F138" s="132"/>
      <c r="G138" s="128">
        <v>44240500</v>
      </c>
      <c r="H138" s="132"/>
      <c r="I138" s="128">
        <f>E138-G138</f>
        <v>2092500</v>
      </c>
    </row>
    <row r="139" spans="2:9" s="118" customFormat="1" ht="15" x14ac:dyDescent="0.25">
      <c r="C139" s="118" t="s">
        <v>509</v>
      </c>
      <c r="D139" s="122"/>
      <c r="E139" s="128">
        <v>9446100</v>
      </c>
      <c r="F139" s="132"/>
      <c r="G139" s="128">
        <v>9446100</v>
      </c>
      <c r="H139" s="132"/>
      <c r="I139" s="128">
        <v>0</v>
      </c>
    </row>
    <row r="140" spans="2:9" s="118" customFormat="1" ht="15" x14ac:dyDescent="0.25">
      <c r="D140" s="122"/>
      <c r="E140" s="148">
        <f>SUM(E138:E139)</f>
        <v>55779100</v>
      </c>
      <c r="F140" s="129"/>
      <c r="G140" s="148">
        <f>SUM(G138:G139)</f>
        <v>53686600</v>
      </c>
      <c r="H140" s="129"/>
      <c r="I140" s="148">
        <f>SUM(I138:I139)</f>
        <v>2092500</v>
      </c>
    </row>
    <row r="141" spans="2:9" s="118" customFormat="1" ht="15" x14ac:dyDescent="0.25">
      <c r="D141" s="122"/>
      <c r="E141" s="122"/>
      <c r="F141" s="122"/>
      <c r="G141" s="122"/>
      <c r="H141" s="122"/>
      <c r="I141" s="122"/>
    </row>
    <row r="142" spans="2:9" s="118" customFormat="1" ht="15" x14ac:dyDescent="0.25">
      <c r="B142" s="118" t="s">
        <v>840</v>
      </c>
      <c r="C142" s="118" t="s">
        <v>841</v>
      </c>
      <c r="D142" s="122"/>
      <c r="E142" s="123"/>
      <c r="F142" s="122"/>
      <c r="G142" s="123"/>
      <c r="H142" s="122"/>
      <c r="I142" s="123"/>
    </row>
    <row r="143" spans="2:9" s="118" customFormat="1" ht="15" x14ac:dyDescent="0.25">
      <c r="C143" s="291" t="s">
        <v>842</v>
      </c>
      <c r="D143" s="291"/>
      <c r="E143" s="291"/>
      <c r="F143" s="291"/>
      <c r="G143" s="291"/>
      <c r="H143" s="291"/>
      <c r="I143" s="291"/>
    </row>
    <row r="144" spans="2:9" s="118" customFormat="1" ht="30.75" thickBot="1" x14ac:dyDescent="0.3">
      <c r="D144" s="122"/>
      <c r="E144" s="127" t="s">
        <v>29</v>
      </c>
      <c r="F144" s="120"/>
      <c r="G144" s="127" t="s">
        <v>21</v>
      </c>
      <c r="H144" s="120"/>
      <c r="I144" s="127" t="s">
        <v>679</v>
      </c>
    </row>
    <row r="145" spans="2:9" s="118" customFormat="1" ht="15" x14ac:dyDescent="0.25">
      <c r="C145" s="118" t="s">
        <v>830</v>
      </c>
      <c r="D145" s="122"/>
      <c r="E145" s="128">
        <v>110650094</v>
      </c>
      <c r="F145" s="132"/>
      <c r="G145" s="128">
        <v>88084500</v>
      </c>
      <c r="H145" s="132"/>
      <c r="I145" s="128">
        <f>E145-G145</f>
        <v>22565594</v>
      </c>
    </row>
    <row r="146" spans="2:9" s="118" customFormat="1" ht="15" x14ac:dyDescent="0.25">
      <c r="C146" s="118" t="s">
        <v>843</v>
      </c>
      <c r="D146" s="122"/>
      <c r="E146" s="128">
        <v>0</v>
      </c>
      <c r="F146" s="132"/>
      <c r="G146" s="128">
        <v>0</v>
      </c>
      <c r="H146" s="132"/>
      <c r="I146" s="128">
        <f>E146-G146</f>
        <v>0</v>
      </c>
    </row>
    <row r="147" spans="2:9" s="118" customFormat="1" ht="15" x14ac:dyDescent="0.25">
      <c r="C147" s="118" t="s">
        <v>844</v>
      </c>
      <c r="D147" s="122"/>
      <c r="E147" s="128">
        <v>360000000</v>
      </c>
      <c r="F147" s="132"/>
      <c r="G147" s="128">
        <v>360000000</v>
      </c>
      <c r="H147" s="132"/>
      <c r="I147" s="128">
        <f>E147-G147</f>
        <v>0</v>
      </c>
    </row>
    <row r="148" spans="2:9" s="118" customFormat="1" ht="15" x14ac:dyDescent="0.25">
      <c r="D148" s="122"/>
      <c r="E148" s="130">
        <f>SUM(E145:E147)</f>
        <v>470650094</v>
      </c>
      <c r="F148" s="132"/>
      <c r="G148" s="130">
        <f>SUM(G145:G147)</f>
        <v>448084500</v>
      </c>
      <c r="H148" s="132"/>
      <c r="I148" s="130">
        <f>SUM(I145:I147)</f>
        <v>22565594</v>
      </c>
    </row>
    <row r="149" spans="2:9" s="118" customFormat="1" ht="15" x14ac:dyDescent="0.25">
      <c r="D149" s="122"/>
      <c r="E149" s="122"/>
      <c r="F149" s="122"/>
      <c r="G149" s="122"/>
      <c r="H149" s="122"/>
      <c r="I149" s="122"/>
    </row>
    <row r="150" spans="2:9" s="118" customFormat="1" ht="15" x14ac:dyDescent="0.25">
      <c r="B150" s="219" t="s">
        <v>845</v>
      </c>
      <c r="C150" s="219" t="s">
        <v>846</v>
      </c>
      <c r="D150" s="220"/>
      <c r="E150" s="221"/>
      <c r="F150" s="220"/>
      <c r="G150" s="221"/>
      <c r="H150" s="220"/>
      <c r="I150" s="221"/>
    </row>
    <row r="151" spans="2:9" s="118" customFormat="1" ht="15" x14ac:dyDescent="0.25">
      <c r="B151" s="219"/>
      <c r="C151" s="294" t="s">
        <v>847</v>
      </c>
      <c r="D151" s="294"/>
      <c r="E151" s="294"/>
      <c r="F151" s="294"/>
      <c r="G151" s="294"/>
      <c r="H151" s="294"/>
      <c r="I151" s="294"/>
    </row>
    <row r="152" spans="2:9" s="118" customFormat="1" ht="30.75" thickBot="1" x14ac:dyDescent="0.3">
      <c r="B152" s="219"/>
      <c r="C152" s="219"/>
      <c r="D152" s="220"/>
      <c r="E152" s="222" t="s">
        <v>29</v>
      </c>
      <c r="F152" s="223"/>
      <c r="G152" s="222" t="s">
        <v>21</v>
      </c>
      <c r="H152" s="223"/>
      <c r="I152" s="222" t="s">
        <v>679</v>
      </c>
    </row>
    <row r="153" spans="2:9" s="118" customFormat="1" ht="15" x14ac:dyDescent="0.25">
      <c r="B153" s="219"/>
      <c r="C153" s="219" t="s">
        <v>829</v>
      </c>
      <c r="D153" s="220"/>
      <c r="E153" s="221"/>
      <c r="F153" s="220"/>
      <c r="G153" s="221"/>
      <c r="H153" s="220"/>
      <c r="I153" s="221"/>
    </row>
    <row r="154" spans="2:9" s="118" customFormat="1" ht="15" x14ac:dyDescent="0.25">
      <c r="B154" s="219"/>
      <c r="C154" s="224" t="s">
        <v>848</v>
      </c>
      <c r="D154" s="220"/>
      <c r="E154" s="225">
        <v>33150000</v>
      </c>
      <c r="F154" s="226"/>
      <c r="G154" s="225">
        <v>29737000</v>
      </c>
      <c r="H154" s="226"/>
      <c r="I154" s="227">
        <f>E154-G154</f>
        <v>3413000</v>
      </c>
    </row>
    <row r="155" spans="2:9" s="118" customFormat="1" ht="30" x14ac:dyDescent="0.25">
      <c r="B155" s="219"/>
      <c r="C155" s="228" t="s">
        <v>849</v>
      </c>
      <c r="D155" s="220"/>
      <c r="E155" s="225">
        <v>677659200</v>
      </c>
      <c r="F155" s="226"/>
      <c r="G155" s="225">
        <v>646998720</v>
      </c>
      <c r="H155" s="226"/>
      <c r="I155" s="227">
        <f>E155-G155</f>
        <v>30660480</v>
      </c>
    </row>
    <row r="156" spans="2:9" s="118" customFormat="1" ht="30" x14ac:dyDescent="0.25">
      <c r="B156" s="219"/>
      <c r="C156" s="228" t="s">
        <v>850</v>
      </c>
      <c r="D156" s="220"/>
      <c r="E156" s="225">
        <v>45385260</v>
      </c>
      <c r="F156" s="226"/>
      <c r="G156" s="225">
        <v>41004276</v>
      </c>
      <c r="H156" s="226"/>
      <c r="I156" s="227">
        <f>E156-G156</f>
        <v>4380984</v>
      </c>
    </row>
    <row r="157" spans="2:9" s="118" customFormat="1" ht="15" x14ac:dyDescent="0.25">
      <c r="B157" s="219"/>
      <c r="C157" s="224" t="s">
        <v>851</v>
      </c>
      <c r="D157" s="220"/>
      <c r="E157" s="225">
        <v>39000000</v>
      </c>
      <c r="F157" s="226"/>
      <c r="G157" s="225">
        <v>25502000</v>
      </c>
      <c r="H157" s="226"/>
      <c r="I157" s="227">
        <f>E157-G157</f>
        <v>13498000</v>
      </c>
    </row>
    <row r="158" spans="2:9" s="118" customFormat="1" ht="15" x14ac:dyDescent="0.25">
      <c r="B158" s="219"/>
      <c r="C158" s="224" t="s">
        <v>852</v>
      </c>
      <c r="D158" s="220"/>
      <c r="E158" s="225"/>
      <c r="F158" s="226"/>
      <c r="G158" s="225"/>
      <c r="H158" s="226"/>
      <c r="I158" s="227"/>
    </row>
    <row r="159" spans="2:9" s="118" customFormat="1" ht="15" x14ac:dyDescent="0.25">
      <c r="B159" s="219"/>
      <c r="C159" s="224"/>
      <c r="D159" s="220"/>
      <c r="E159" s="229">
        <f>SUM(E154:E158)</f>
        <v>795194460</v>
      </c>
      <c r="F159" s="226"/>
      <c r="G159" s="229">
        <f>SUM(G154:G158)</f>
        <v>743241996</v>
      </c>
      <c r="H159" s="226"/>
      <c r="I159" s="229">
        <f>SUM(I154:I157)</f>
        <v>51952464</v>
      </c>
    </row>
    <row r="160" spans="2:9" s="118" customFormat="1" ht="15" x14ac:dyDescent="0.25">
      <c r="B160" s="219"/>
      <c r="C160" s="219"/>
      <c r="D160" s="220"/>
      <c r="E160" s="230"/>
      <c r="F160" s="231"/>
      <c r="G160" s="289"/>
      <c r="H160" s="231"/>
      <c r="I160" s="230"/>
    </row>
    <row r="161" spans="2:9" s="118" customFormat="1" ht="15" x14ac:dyDescent="0.25">
      <c r="B161" s="219"/>
      <c r="C161" s="224" t="s">
        <v>853</v>
      </c>
      <c r="D161" s="220"/>
      <c r="E161" s="225">
        <v>170722639</v>
      </c>
      <c r="F161" s="226">
        <v>158113750</v>
      </c>
      <c r="G161" s="225">
        <v>148113750</v>
      </c>
      <c r="H161" s="226"/>
      <c r="I161" s="227">
        <f>E161-G161</f>
        <v>22608889</v>
      </c>
    </row>
    <row r="162" spans="2:9" s="118" customFormat="1" ht="15" x14ac:dyDescent="0.25">
      <c r="B162" s="219"/>
      <c r="C162" s="224" t="s">
        <v>854</v>
      </c>
      <c r="D162" s="220"/>
      <c r="E162" s="225">
        <v>157105000</v>
      </c>
      <c r="F162" s="226">
        <v>154105000</v>
      </c>
      <c r="G162" s="225">
        <v>154105000</v>
      </c>
      <c r="H162" s="226"/>
      <c r="I162" s="227">
        <f>E162-G162</f>
        <v>3000000</v>
      </c>
    </row>
    <row r="163" spans="2:9" s="118" customFormat="1" ht="15" x14ac:dyDescent="0.25">
      <c r="B163" s="219"/>
      <c r="C163" s="224" t="s">
        <v>1095</v>
      </c>
      <c r="D163" s="220"/>
      <c r="E163" s="225">
        <v>3830000</v>
      </c>
      <c r="F163" s="226"/>
      <c r="G163" s="225">
        <v>1985000</v>
      </c>
      <c r="H163" s="226"/>
      <c r="I163" s="227">
        <f t="shared" ref="I163:I168" si="3">E163-G163</f>
        <v>1845000</v>
      </c>
    </row>
    <row r="164" spans="2:9" s="118" customFormat="1" ht="15" x14ac:dyDescent="0.25">
      <c r="B164" s="219"/>
      <c r="C164" s="224" t="s">
        <v>855</v>
      </c>
      <c r="D164" s="220"/>
      <c r="E164" s="225"/>
      <c r="F164" s="226"/>
      <c r="G164" s="225"/>
      <c r="H164" s="226"/>
      <c r="I164" s="227">
        <f t="shared" si="3"/>
        <v>0</v>
      </c>
    </row>
    <row r="165" spans="2:9" s="118" customFormat="1" ht="15" x14ac:dyDescent="0.25">
      <c r="B165" s="219"/>
      <c r="C165" s="224" t="s">
        <v>856</v>
      </c>
      <c r="D165" s="220"/>
      <c r="E165" s="225"/>
      <c r="F165" s="226"/>
      <c r="G165" s="225"/>
      <c r="H165" s="226"/>
      <c r="I165" s="227">
        <f t="shared" si="3"/>
        <v>0</v>
      </c>
    </row>
    <row r="166" spans="2:9" s="118" customFormat="1" ht="15" x14ac:dyDescent="0.25">
      <c r="B166" s="219"/>
      <c r="C166" s="224" t="s">
        <v>857</v>
      </c>
      <c r="D166" s="220"/>
      <c r="E166" s="225">
        <v>27360000</v>
      </c>
      <c r="F166" s="226"/>
      <c r="G166" s="225">
        <v>26164173</v>
      </c>
      <c r="H166" s="226"/>
      <c r="I166" s="227">
        <f>E166-G166</f>
        <v>1195827</v>
      </c>
    </row>
    <row r="167" spans="2:9" s="118" customFormat="1" ht="15" x14ac:dyDescent="0.25">
      <c r="B167" s="219"/>
      <c r="C167" s="224" t="s">
        <v>858</v>
      </c>
      <c r="D167" s="220"/>
      <c r="E167" s="225">
        <v>26000700</v>
      </c>
      <c r="F167" s="226"/>
      <c r="G167" s="225">
        <v>6969670</v>
      </c>
      <c r="H167" s="226"/>
      <c r="I167" s="227">
        <f t="shared" si="3"/>
        <v>19031030</v>
      </c>
    </row>
    <row r="168" spans="2:9" s="118" customFormat="1" ht="30" x14ac:dyDescent="0.25">
      <c r="B168" s="219"/>
      <c r="C168" s="228" t="s">
        <v>1096</v>
      </c>
      <c r="D168" s="220"/>
      <c r="E168" s="225">
        <v>285008600</v>
      </c>
      <c r="F168" s="226"/>
      <c r="G168" s="225">
        <v>280191100</v>
      </c>
      <c r="H168" s="226"/>
      <c r="I168" s="227">
        <f t="shared" si="3"/>
        <v>4817500</v>
      </c>
    </row>
    <row r="169" spans="2:9" s="118" customFormat="1" ht="15" x14ac:dyDescent="0.25">
      <c r="B169" s="219"/>
      <c r="C169" s="224"/>
      <c r="D169" s="220"/>
      <c r="E169" s="227"/>
      <c r="F169" s="226"/>
      <c r="G169" s="227"/>
      <c r="H169" s="226"/>
      <c r="I169" s="227"/>
    </row>
    <row r="170" spans="2:9" s="118" customFormat="1" ht="15" x14ac:dyDescent="0.25">
      <c r="B170" s="219"/>
      <c r="C170" s="224"/>
      <c r="D170" s="220"/>
      <c r="E170" s="229">
        <f>SUM(E161:E169)</f>
        <v>670026939</v>
      </c>
      <c r="F170" s="226"/>
      <c r="G170" s="229">
        <f>SUM(G161:G169)</f>
        <v>617528693</v>
      </c>
      <c r="H170" s="226"/>
      <c r="I170" s="229">
        <f>SUM(I161:I169)</f>
        <v>52498246</v>
      </c>
    </row>
    <row r="171" spans="2:9" s="118" customFormat="1" ht="15" x14ac:dyDescent="0.25">
      <c r="B171" s="219"/>
      <c r="C171" s="219" t="s">
        <v>509</v>
      </c>
      <c r="D171" s="220"/>
      <c r="E171" s="220"/>
      <c r="F171" s="220"/>
      <c r="G171" s="220"/>
      <c r="H171" s="220"/>
      <c r="I171" s="220"/>
    </row>
    <row r="172" spans="2:9" s="118" customFormat="1" ht="15" x14ac:dyDescent="0.25">
      <c r="B172" s="219"/>
      <c r="C172" s="224" t="s">
        <v>859</v>
      </c>
      <c r="D172" s="220"/>
      <c r="E172" s="225">
        <v>0</v>
      </c>
      <c r="F172" s="232"/>
      <c r="G172" s="233">
        <v>0</v>
      </c>
      <c r="H172" s="232"/>
      <c r="I172" s="233">
        <f>E172-G172</f>
        <v>0</v>
      </c>
    </row>
    <row r="173" spans="2:9" s="118" customFormat="1" ht="15" x14ac:dyDescent="0.25">
      <c r="B173" s="219"/>
      <c r="C173" s="224" t="s">
        <v>860</v>
      </c>
      <c r="D173" s="220"/>
      <c r="E173" s="225">
        <v>2500000</v>
      </c>
      <c r="F173" s="226"/>
      <c r="G173" s="225">
        <v>2499000</v>
      </c>
      <c r="H173" s="226"/>
      <c r="I173" s="227">
        <f t="shared" ref="I173:I180" si="4">E173-G173</f>
        <v>1000</v>
      </c>
    </row>
    <row r="174" spans="2:9" s="118" customFormat="1" ht="15" x14ac:dyDescent="0.25">
      <c r="B174" s="219"/>
      <c r="C174" s="224" t="s">
        <v>861</v>
      </c>
      <c r="D174" s="220"/>
      <c r="E174" s="225"/>
      <c r="F174" s="226"/>
      <c r="G174" s="3"/>
      <c r="H174" s="226"/>
      <c r="I174" s="227">
        <f t="shared" si="4"/>
        <v>0</v>
      </c>
    </row>
    <row r="175" spans="2:9" s="118" customFormat="1" ht="15" x14ac:dyDescent="0.25">
      <c r="B175" s="219"/>
      <c r="C175" s="224" t="s">
        <v>862</v>
      </c>
      <c r="D175" s="220"/>
      <c r="E175" s="225">
        <v>95185150</v>
      </c>
      <c r="F175" s="226"/>
      <c r="G175" s="225">
        <v>94899840</v>
      </c>
      <c r="H175" s="226"/>
      <c r="I175" s="227">
        <f t="shared" si="4"/>
        <v>285310</v>
      </c>
    </row>
    <row r="176" spans="2:9" s="118" customFormat="1" ht="15" x14ac:dyDescent="0.25">
      <c r="B176" s="219"/>
      <c r="C176" s="224" t="s">
        <v>863</v>
      </c>
      <c r="D176" s="220"/>
      <c r="E176" s="225">
        <v>19484200</v>
      </c>
      <c r="F176" s="226"/>
      <c r="G176" s="225">
        <v>19484200</v>
      </c>
      <c r="H176" s="226"/>
      <c r="I176" s="227">
        <f t="shared" si="4"/>
        <v>0</v>
      </c>
    </row>
    <row r="177" spans="2:11" s="118" customFormat="1" ht="15" x14ac:dyDescent="0.25">
      <c r="B177" s="219"/>
      <c r="C177" s="224" t="s">
        <v>864</v>
      </c>
      <c r="D177" s="220"/>
      <c r="E177" s="225"/>
      <c r="F177" s="226"/>
      <c r="G177" s="225"/>
      <c r="H177" s="226"/>
      <c r="I177" s="227">
        <f t="shared" si="4"/>
        <v>0</v>
      </c>
    </row>
    <row r="178" spans="2:11" s="118" customFormat="1" ht="15" x14ac:dyDescent="0.25">
      <c r="B178" s="219"/>
      <c r="C178" s="224" t="s">
        <v>865</v>
      </c>
      <c r="D178" s="220"/>
      <c r="E178" s="225"/>
      <c r="F178" s="226"/>
      <c r="G178" s="225"/>
      <c r="H178" s="226"/>
      <c r="I178" s="227">
        <f t="shared" si="4"/>
        <v>0</v>
      </c>
    </row>
    <row r="179" spans="2:11" s="118" customFormat="1" ht="15" x14ac:dyDescent="0.25">
      <c r="B179" s="219"/>
      <c r="C179" s="224" t="s">
        <v>866</v>
      </c>
      <c r="D179" s="220"/>
      <c r="E179" s="225">
        <v>12241700</v>
      </c>
      <c r="F179" s="226"/>
      <c r="G179" s="225">
        <v>11667000</v>
      </c>
      <c r="H179" s="226"/>
      <c r="I179" s="227">
        <f t="shared" si="4"/>
        <v>574700</v>
      </c>
    </row>
    <row r="180" spans="2:11" s="118" customFormat="1" ht="15" x14ac:dyDescent="0.25">
      <c r="B180" s="219"/>
      <c r="C180" s="224" t="s">
        <v>867</v>
      </c>
      <c r="D180" s="220"/>
      <c r="E180" s="225">
        <v>171861000</v>
      </c>
      <c r="F180" s="226"/>
      <c r="G180" s="225">
        <v>161541650</v>
      </c>
      <c r="H180" s="226"/>
      <c r="I180" s="227">
        <f t="shared" si="4"/>
        <v>10319350</v>
      </c>
    </row>
    <row r="181" spans="2:11" s="118" customFormat="1" ht="15" x14ac:dyDescent="0.25">
      <c r="B181" s="219"/>
      <c r="C181" s="219"/>
      <c r="D181" s="220"/>
      <c r="E181" s="229">
        <f>SUM(E172:E180)</f>
        <v>301272050</v>
      </c>
      <c r="F181" s="226"/>
      <c r="G181" s="277">
        <f>SUM(G172:G180)</f>
        <v>290091690</v>
      </c>
      <c r="H181" s="226"/>
      <c r="I181" s="229">
        <f>SUM(I172:I180)</f>
        <v>11180360</v>
      </c>
    </row>
    <row r="182" spans="2:11" s="118" customFormat="1" ht="15" x14ac:dyDescent="0.25">
      <c r="B182" s="219"/>
      <c r="C182" s="219"/>
      <c r="D182" s="220"/>
      <c r="E182" s="227"/>
      <c r="F182" s="226"/>
      <c r="G182" s="280"/>
      <c r="H182" s="226"/>
      <c r="I182" s="227"/>
    </row>
    <row r="183" spans="2:11" s="118" customFormat="1" ht="46.5" customHeight="1" x14ac:dyDescent="0.25">
      <c r="B183" s="219"/>
      <c r="C183" s="295" t="s">
        <v>1097</v>
      </c>
      <c r="D183" s="295"/>
      <c r="E183" s="295"/>
      <c r="F183" s="295"/>
      <c r="G183" s="295"/>
      <c r="H183" s="295"/>
      <c r="I183" s="295"/>
      <c r="K183" s="134"/>
    </row>
    <row r="184" spans="2:11" s="118" customFormat="1" ht="15" x14ac:dyDescent="0.25">
      <c r="C184" s="118" t="s">
        <v>1117</v>
      </c>
      <c r="D184" s="122"/>
      <c r="E184" s="128"/>
      <c r="F184" s="132"/>
      <c r="G184" s="128"/>
      <c r="H184" s="132"/>
      <c r="I184" s="128"/>
    </row>
    <row r="185" spans="2:11" s="118" customFormat="1" ht="15" x14ac:dyDescent="0.25">
      <c r="C185" s="118" t="s">
        <v>1121</v>
      </c>
      <c r="D185" s="122"/>
      <c r="E185" s="128"/>
      <c r="F185" s="132"/>
      <c r="G185" s="128"/>
      <c r="H185" s="132"/>
      <c r="I185" s="128"/>
    </row>
    <row r="186" spans="2:11" s="118" customFormat="1" ht="32.25" customHeight="1" x14ac:dyDescent="0.25">
      <c r="C186" s="296" t="s">
        <v>1122</v>
      </c>
      <c r="D186" s="296"/>
      <c r="E186" s="296"/>
      <c r="F186" s="296"/>
      <c r="G186" s="296"/>
      <c r="H186" s="296"/>
      <c r="I186" s="296"/>
    </row>
    <row r="187" spans="2:11" s="118" customFormat="1" ht="15" x14ac:dyDescent="0.25">
      <c r="D187" s="122"/>
      <c r="E187" s="128"/>
      <c r="F187" s="132"/>
      <c r="G187" s="128"/>
      <c r="H187" s="132"/>
      <c r="I187" s="128"/>
    </row>
    <row r="188" spans="2:11" s="118" customFormat="1" ht="15" x14ac:dyDescent="0.25">
      <c r="B188" s="118" t="s">
        <v>868</v>
      </c>
      <c r="C188" s="118" t="s">
        <v>869</v>
      </c>
      <c r="D188" s="122"/>
      <c r="E188" s="150"/>
      <c r="F188" s="129"/>
      <c r="G188" s="150"/>
      <c r="H188" s="129"/>
      <c r="I188" s="150"/>
    </row>
    <row r="189" spans="2:11" s="118" customFormat="1" ht="30.75" thickBot="1" x14ac:dyDescent="0.3">
      <c r="D189" s="122"/>
      <c r="E189" s="127" t="s">
        <v>29</v>
      </c>
      <c r="F189" s="120"/>
      <c r="G189" s="127" t="s">
        <v>21</v>
      </c>
      <c r="H189" s="120"/>
      <c r="I189" s="127" t="s">
        <v>679</v>
      </c>
    </row>
    <row r="190" spans="2:11" s="118" customFormat="1" ht="15" x14ac:dyDescent="0.25">
      <c r="C190" s="118" t="s">
        <v>870</v>
      </c>
      <c r="D190" s="122"/>
      <c r="E190" s="123"/>
      <c r="F190" s="122"/>
      <c r="G190" s="123"/>
      <c r="H190" s="122"/>
      <c r="I190" s="123"/>
    </row>
    <row r="191" spans="2:11" s="118" customFormat="1" ht="45" x14ac:dyDescent="0.25">
      <c r="C191" s="151" t="s">
        <v>871</v>
      </c>
      <c r="D191" s="152"/>
      <c r="E191" s="153">
        <v>863917941</v>
      </c>
      <c r="F191" s="154"/>
      <c r="G191" s="153">
        <v>805349919</v>
      </c>
      <c r="H191" s="154"/>
      <c r="I191" s="153">
        <f>E191-G191</f>
        <v>58568022</v>
      </c>
    </row>
    <row r="192" spans="2:11" s="118" customFormat="1" ht="30" x14ac:dyDescent="0.25">
      <c r="C192" s="151" t="s">
        <v>872</v>
      </c>
      <c r="D192" s="152"/>
      <c r="E192" s="153">
        <v>20580700</v>
      </c>
      <c r="F192" s="154"/>
      <c r="G192" s="153">
        <v>4025670</v>
      </c>
      <c r="H192" s="154"/>
      <c r="I192" s="153">
        <f>E192-G192</f>
        <v>16555030</v>
      </c>
    </row>
    <row r="193" spans="3:9" s="118" customFormat="1" ht="30" x14ac:dyDescent="0.25">
      <c r="C193" s="151" t="s">
        <v>873</v>
      </c>
      <c r="D193" s="152"/>
      <c r="E193" s="153">
        <v>31315000</v>
      </c>
      <c r="F193" s="154"/>
      <c r="G193" s="153">
        <v>31115000</v>
      </c>
      <c r="H193" s="154"/>
      <c r="I193" s="153">
        <f>E193-G193</f>
        <v>200000</v>
      </c>
    </row>
    <row r="194" spans="3:9" s="118" customFormat="1" ht="30" x14ac:dyDescent="0.25">
      <c r="C194" s="151" t="s">
        <v>874</v>
      </c>
      <c r="D194" s="152"/>
      <c r="E194" s="153">
        <v>52996991</v>
      </c>
      <c r="F194" s="154"/>
      <c r="G194" s="153">
        <v>45496000</v>
      </c>
      <c r="H194" s="154"/>
      <c r="I194" s="153">
        <f>E194-G194</f>
        <v>7500991</v>
      </c>
    </row>
    <row r="195" spans="3:9" s="118" customFormat="1" ht="15" x14ac:dyDescent="0.25">
      <c r="C195" s="151"/>
      <c r="D195" s="152"/>
      <c r="E195" s="153"/>
      <c r="F195" s="154"/>
      <c r="G195" s="153"/>
      <c r="H195" s="154"/>
      <c r="I195" s="153">
        <f>E195-G195</f>
        <v>0</v>
      </c>
    </row>
    <row r="196" spans="3:9" s="118" customFormat="1" ht="15" x14ac:dyDescent="0.25">
      <c r="C196" s="155"/>
      <c r="D196" s="152"/>
      <c r="E196" s="156">
        <f>SUM(E191:E195)</f>
        <v>968810632</v>
      </c>
      <c r="F196" s="154"/>
      <c r="G196" s="156">
        <f>SUM(G191:G195)</f>
        <v>885986589</v>
      </c>
      <c r="H196" s="154"/>
      <c r="I196" s="156">
        <f>SUM(I191:I195)</f>
        <v>82824043</v>
      </c>
    </row>
    <row r="197" spans="3:9" s="118" customFormat="1" ht="15" x14ac:dyDescent="0.25">
      <c r="C197" s="155"/>
      <c r="D197" s="152"/>
      <c r="E197" s="157"/>
      <c r="F197" s="152"/>
      <c r="G197" s="157"/>
      <c r="H197" s="152"/>
      <c r="I197" s="157"/>
    </row>
    <row r="198" spans="3:9" s="118" customFormat="1" ht="15" x14ac:dyDescent="0.25">
      <c r="C198" s="155" t="s">
        <v>875</v>
      </c>
      <c r="D198" s="152"/>
      <c r="E198" s="157"/>
      <c r="F198" s="152"/>
      <c r="G198" s="157"/>
      <c r="H198" s="152"/>
      <c r="I198" s="157"/>
    </row>
    <row r="199" spans="3:9" s="118" customFormat="1" ht="15" x14ac:dyDescent="0.25">
      <c r="C199" s="151" t="s">
        <v>214</v>
      </c>
      <c r="D199" s="152"/>
      <c r="E199" s="153">
        <v>36586000</v>
      </c>
      <c r="F199" s="154"/>
      <c r="G199" s="153">
        <v>32911000</v>
      </c>
      <c r="H199" s="154"/>
      <c r="I199" s="153">
        <f>E199-G199</f>
        <v>3675000</v>
      </c>
    </row>
    <row r="200" spans="3:9" s="118" customFormat="1" ht="15" x14ac:dyDescent="0.25">
      <c r="C200" s="151" t="s">
        <v>225</v>
      </c>
      <c r="D200" s="152"/>
      <c r="E200" s="153">
        <v>163095000</v>
      </c>
      <c r="F200" s="154"/>
      <c r="G200" s="153">
        <v>144748000</v>
      </c>
      <c r="H200" s="154"/>
      <c r="I200" s="153">
        <f t="shared" ref="I200:I205" si="5">E200-G200</f>
        <v>18347000</v>
      </c>
    </row>
    <row r="201" spans="3:9" s="118" customFormat="1" ht="30" x14ac:dyDescent="0.25">
      <c r="C201" s="151" t="s">
        <v>268</v>
      </c>
      <c r="D201" s="152"/>
      <c r="E201" s="153">
        <v>190807250</v>
      </c>
      <c r="F201" s="154"/>
      <c r="G201" s="153">
        <v>186213190</v>
      </c>
      <c r="H201" s="154"/>
      <c r="I201" s="153">
        <f t="shared" si="5"/>
        <v>4594060</v>
      </c>
    </row>
    <row r="202" spans="3:9" s="118" customFormat="1" ht="15" x14ac:dyDescent="0.25">
      <c r="C202" s="151" t="s">
        <v>876</v>
      </c>
      <c r="D202" s="152"/>
      <c r="E202" s="153">
        <v>271929600</v>
      </c>
      <c r="F202" s="154"/>
      <c r="G202" s="153">
        <v>269408000</v>
      </c>
      <c r="H202" s="154"/>
      <c r="I202" s="153">
        <f t="shared" si="5"/>
        <v>2521600</v>
      </c>
    </row>
    <row r="203" spans="3:9" s="118" customFormat="1" ht="15" x14ac:dyDescent="0.25">
      <c r="C203" s="151" t="s">
        <v>877</v>
      </c>
      <c r="D203" s="152"/>
      <c r="E203" s="153">
        <v>0</v>
      </c>
      <c r="F203" s="154"/>
      <c r="G203" s="153">
        <v>0</v>
      </c>
      <c r="H203" s="154"/>
      <c r="I203" s="153">
        <f t="shared" si="5"/>
        <v>0</v>
      </c>
    </row>
    <row r="204" spans="3:9" s="118" customFormat="1" ht="30" x14ac:dyDescent="0.25">
      <c r="C204" s="151" t="s">
        <v>878</v>
      </c>
      <c r="D204" s="152"/>
      <c r="E204" s="153">
        <v>13375000</v>
      </c>
      <c r="F204" s="154"/>
      <c r="G204" s="153">
        <v>12767000</v>
      </c>
      <c r="H204" s="154"/>
      <c r="I204" s="153">
        <f t="shared" si="5"/>
        <v>608000</v>
      </c>
    </row>
    <row r="205" spans="3:9" s="118" customFormat="1" ht="15" x14ac:dyDescent="0.25">
      <c r="C205" s="151"/>
      <c r="D205" s="152"/>
      <c r="E205" s="153"/>
      <c r="F205" s="154"/>
      <c r="G205" s="153"/>
      <c r="H205" s="154"/>
      <c r="I205" s="153">
        <f t="shared" si="5"/>
        <v>0</v>
      </c>
    </row>
    <row r="206" spans="3:9" s="118" customFormat="1" ht="15" x14ac:dyDescent="0.25">
      <c r="C206" s="155"/>
      <c r="D206" s="152"/>
      <c r="E206" s="156">
        <f>SUM(E199:E205)</f>
        <v>675792850</v>
      </c>
      <c r="F206" s="154"/>
      <c r="G206" s="156">
        <f>SUM(G199:G205)</f>
        <v>646047190</v>
      </c>
      <c r="H206" s="154"/>
      <c r="I206" s="156">
        <f>SUM(I199:I205)</f>
        <v>29745660</v>
      </c>
    </row>
    <row r="207" spans="3:9" s="118" customFormat="1" ht="15" x14ac:dyDescent="0.25">
      <c r="C207" s="155" t="s">
        <v>697</v>
      </c>
      <c r="D207" s="152"/>
      <c r="E207" s="157"/>
      <c r="F207" s="152"/>
      <c r="G207" s="157"/>
      <c r="H207" s="152"/>
      <c r="I207" s="157"/>
    </row>
    <row r="208" spans="3:9" s="118" customFormat="1" ht="30" x14ac:dyDescent="0.25">
      <c r="C208" s="151" t="s">
        <v>879</v>
      </c>
      <c r="D208" s="152"/>
      <c r="E208" s="153">
        <v>50000000</v>
      </c>
      <c r="F208" s="154"/>
      <c r="G208" s="153">
        <v>50000000</v>
      </c>
      <c r="H208" s="154"/>
      <c r="I208" s="153">
        <f>E208-G208</f>
        <v>0</v>
      </c>
    </row>
    <row r="209" spans="3:9" s="118" customFormat="1" ht="15" x14ac:dyDescent="0.25">
      <c r="C209" s="151" t="s">
        <v>365</v>
      </c>
      <c r="D209" s="152"/>
      <c r="E209" s="153">
        <v>0</v>
      </c>
      <c r="F209" s="154"/>
      <c r="G209" s="153">
        <v>0</v>
      </c>
      <c r="H209" s="154"/>
      <c r="I209" s="153">
        <f>E209-G209</f>
        <v>0</v>
      </c>
    </row>
    <row r="210" spans="3:9" s="118" customFormat="1" ht="15" x14ac:dyDescent="0.25">
      <c r="C210" s="151" t="s">
        <v>880</v>
      </c>
      <c r="D210" s="152"/>
      <c r="E210" s="153">
        <v>2325000</v>
      </c>
      <c r="F210" s="154"/>
      <c r="G210" s="153">
        <v>2325000</v>
      </c>
      <c r="H210" s="154"/>
      <c r="I210" s="153">
        <f>E210-G210</f>
        <v>0</v>
      </c>
    </row>
    <row r="211" spans="3:9" s="118" customFormat="1" ht="15" x14ac:dyDescent="0.25">
      <c r="C211" s="151" t="s">
        <v>372</v>
      </c>
      <c r="D211" s="152"/>
      <c r="E211" s="153">
        <v>13785867</v>
      </c>
      <c r="F211" s="154"/>
      <c r="G211" s="153">
        <v>12815000</v>
      </c>
      <c r="H211" s="154"/>
      <c r="I211" s="153">
        <f>E211-G211</f>
        <v>970867</v>
      </c>
    </row>
    <row r="212" spans="3:9" s="118" customFormat="1" ht="15" x14ac:dyDescent="0.25">
      <c r="C212" s="155"/>
      <c r="D212" s="152"/>
      <c r="E212" s="156">
        <f>SUM(E208:E211)</f>
        <v>66110867</v>
      </c>
      <c r="F212" s="154"/>
      <c r="G212" s="156">
        <f>SUM(G208:G211)</f>
        <v>65140000</v>
      </c>
      <c r="H212" s="154"/>
      <c r="I212" s="156">
        <f>SUM(I208:I211)</f>
        <v>970867</v>
      </c>
    </row>
    <row r="213" spans="3:9" s="118" customFormat="1" ht="30" x14ac:dyDescent="0.25">
      <c r="C213" s="155" t="s">
        <v>838</v>
      </c>
      <c r="D213" s="152"/>
      <c r="E213" s="158"/>
      <c r="F213" s="159"/>
      <c r="G213" s="158"/>
      <c r="H213" s="159"/>
      <c r="I213" s="158"/>
    </row>
    <row r="214" spans="3:9" s="118" customFormat="1" ht="15" x14ac:dyDescent="0.25">
      <c r="C214" s="151" t="s">
        <v>384</v>
      </c>
      <c r="D214" s="152"/>
      <c r="E214" s="153">
        <v>7280000</v>
      </c>
      <c r="F214" s="154"/>
      <c r="G214" s="153">
        <v>7280000</v>
      </c>
      <c r="H214" s="154"/>
      <c r="I214" s="153">
        <f>E214-G214</f>
        <v>0</v>
      </c>
    </row>
    <row r="215" spans="3:9" s="118" customFormat="1" ht="15" x14ac:dyDescent="0.25">
      <c r="C215" s="151" t="s">
        <v>390</v>
      </c>
      <c r="D215" s="152"/>
      <c r="E215" s="153">
        <v>32861100</v>
      </c>
      <c r="F215" s="154"/>
      <c r="G215" s="153">
        <v>31398600</v>
      </c>
      <c r="H215" s="154"/>
      <c r="I215" s="153">
        <f t="shared" ref="I215:I220" si="6">E215-G215</f>
        <v>1462500</v>
      </c>
    </row>
    <row r="216" spans="3:9" s="118" customFormat="1" ht="30" x14ac:dyDescent="0.25">
      <c r="C216" s="151" t="s">
        <v>881</v>
      </c>
      <c r="D216" s="152"/>
      <c r="E216" s="153"/>
      <c r="F216" s="154"/>
      <c r="G216" s="153"/>
      <c r="H216" s="154"/>
      <c r="I216" s="153">
        <f t="shared" si="6"/>
        <v>0</v>
      </c>
    </row>
    <row r="217" spans="3:9" s="118" customFormat="1" ht="30" x14ac:dyDescent="0.25">
      <c r="C217" s="151" t="s">
        <v>423</v>
      </c>
      <c r="D217" s="152"/>
      <c r="E217" s="153">
        <v>6670000</v>
      </c>
      <c r="F217" s="154"/>
      <c r="G217" s="153">
        <v>6040000</v>
      </c>
      <c r="H217" s="154"/>
      <c r="I217" s="153">
        <f t="shared" si="6"/>
        <v>630000</v>
      </c>
    </row>
    <row r="218" spans="3:9" s="118" customFormat="1" ht="30" x14ac:dyDescent="0.25">
      <c r="C218" s="151" t="s">
        <v>882</v>
      </c>
      <c r="D218" s="152"/>
      <c r="E218" s="153">
        <v>0</v>
      </c>
      <c r="F218" s="154"/>
      <c r="G218" s="153">
        <v>0</v>
      </c>
      <c r="H218" s="154"/>
      <c r="I218" s="153">
        <f t="shared" si="6"/>
        <v>0</v>
      </c>
    </row>
    <row r="219" spans="3:9" s="118" customFormat="1" ht="15" x14ac:dyDescent="0.25">
      <c r="C219" s="151" t="s">
        <v>883</v>
      </c>
      <c r="D219" s="152"/>
      <c r="E219" s="153">
        <v>0</v>
      </c>
      <c r="F219" s="154"/>
      <c r="G219" s="153">
        <v>0</v>
      </c>
      <c r="H219" s="154"/>
      <c r="I219" s="153">
        <f t="shared" si="6"/>
        <v>0</v>
      </c>
    </row>
    <row r="220" spans="3:9" s="118" customFormat="1" ht="15" x14ac:dyDescent="0.25">
      <c r="C220" s="151" t="s">
        <v>430</v>
      </c>
      <c r="D220" s="152"/>
      <c r="E220" s="153">
        <v>8968000</v>
      </c>
      <c r="F220" s="154"/>
      <c r="G220" s="153">
        <v>8968000</v>
      </c>
      <c r="H220" s="154"/>
      <c r="I220" s="153">
        <f t="shared" si="6"/>
        <v>0</v>
      </c>
    </row>
    <row r="221" spans="3:9" s="118" customFormat="1" ht="15" x14ac:dyDescent="0.25">
      <c r="C221" s="160"/>
      <c r="D221" s="152"/>
      <c r="E221" s="156">
        <f>SUM(E214:E220)</f>
        <v>55779100</v>
      </c>
      <c r="F221" s="154"/>
      <c r="G221" s="156">
        <f>SUM(G214:G220)</f>
        <v>53686600</v>
      </c>
      <c r="H221" s="154"/>
      <c r="I221" s="156">
        <f>SUM(I214:I220)</f>
        <v>2092500</v>
      </c>
    </row>
    <row r="222" spans="3:9" s="118" customFormat="1" ht="30" x14ac:dyDescent="0.25">
      <c r="C222" s="155" t="s">
        <v>841</v>
      </c>
      <c r="D222" s="152"/>
      <c r="E222" s="158"/>
      <c r="F222" s="159"/>
      <c r="G222" s="158"/>
      <c r="H222" s="159"/>
      <c r="I222" s="158"/>
    </row>
    <row r="223" spans="3:9" s="118" customFormat="1" ht="15" x14ac:dyDescent="0.25">
      <c r="C223" s="151" t="s">
        <v>445</v>
      </c>
      <c r="D223" s="152"/>
      <c r="E223" s="153">
        <v>110650094</v>
      </c>
      <c r="F223" s="154"/>
      <c r="G223" s="153">
        <v>88084500</v>
      </c>
      <c r="H223" s="154"/>
      <c r="I223" s="153">
        <f>E223-G223</f>
        <v>22565594</v>
      </c>
    </row>
    <row r="224" spans="3:9" s="118" customFormat="1" ht="15" x14ac:dyDescent="0.25">
      <c r="C224" s="151" t="s">
        <v>884</v>
      </c>
      <c r="D224" s="152"/>
      <c r="E224" s="153">
        <v>0</v>
      </c>
      <c r="F224" s="154"/>
      <c r="G224" s="153">
        <v>0</v>
      </c>
      <c r="H224" s="154"/>
      <c r="I224" s="153">
        <f>E224-G224</f>
        <v>0</v>
      </c>
    </row>
    <row r="225" spans="2:9" s="118" customFormat="1" ht="15" x14ac:dyDescent="0.25">
      <c r="C225" s="151" t="s">
        <v>885</v>
      </c>
      <c r="D225" s="152"/>
      <c r="E225" s="153">
        <v>360000000</v>
      </c>
      <c r="F225" s="154"/>
      <c r="G225" s="153">
        <v>360000000</v>
      </c>
      <c r="H225" s="154"/>
      <c r="I225" s="153">
        <f>E225-G225</f>
        <v>0</v>
      </c>
    </row>
    <row r="226" spans="2:9" s="118" customFormat="1" ht="15" x14ac:dyDescent="0.25">
      <c r="D226" s="122"/>
      <c r="E226" s="130">
        <f>SUM(E223:E225)</f>
        <v>470650094</v>
      </c>
      <c r="F226" s="132"/>
      <c r="G226" s="130">
        <f>SUM(G223:G225)</f>
        <v>448084500</v>
      </c>
      <c r="H226" s="132"/>
      <c r="I226" s="130">
        <f>SUM(I223:I225)</f>
        <v>22565594</v>
      </c>
    </row>
    <row r="227" spans="2:9" s="118" customFormat="1" ht="15" x14ac:dyDescent="0.25">
      <c r="B227" s="118" t="s">
        <v>886</v>
      </c>
      <c r="C227" s="118" t="s">
        <v>887</v>
      </c>
      <c r="D227" s="122"/>
      <c r="E227" s="123"/>
      <c r="F227" s="122"/>
      <c r="G227" s="123"/>
      <c r="H227" s="122"/>
      <c r="I227" s="123"/>
    </row>
    <row r="228" spans="2:9" s="118" customFormat="1" ht="15" x14ac:dyDescent="0.25">
      <c r="C228" s="291" t="s">
        <v>888</v>
      </c>
      <c r="D228" s="291"/>
      <c r="E228" s="291"/>
      <c r="F228" s="291"/>
      <c r="G228" s="291"/>
      <c r="H228" s="291"/>
      <c r="I228" s="291"/>
    </row>
    <row r="229" spans="2:9" s="118" customFormat="1" ht="30.75" thickBot="1" x14ac:dyDescent="0.3">
      <c r="D229" s="122"/>
      <c r="E229" s="127" t="s">
        <v>29</v>
      </c>
      <c r="F229" s="120"/>
      <c r="G229" s="127" t="s">
        <v>21</v>
      </c>
      <c r="H229" s="120"/>
      <c r="I229" s="127" t="s">
        <v>679</v>
      </c>
    </row>
    <row r="230" spans="2:9" s="118" customFormat="1" ht="15" x14ac:dyDescent="0.25">
      <c r="C230" s="118" t="s">
        <v>494</v>
      </c>
      <c r="D230" s="122"/>
      <c r="E230" s="128">
        <v>39467543</v>
      </c>
      <c r="F230" s="132"/>
      <c r="G230" s="128">
        <v>39467543</v>
      </c>
      <c r="H230" s="136"/>
      <c r="I230" s="135">
        <f>E230-G230</f>
        <v>0</v>
      </c>
    </row>
    <row r="231" spans="2:9" s="118" customFormat="1" ht="15" x14ac:dyDescent="0.25">
      <c r="C231" s="118" t="s">
        <v>708</v>
      </c>
      <c r="D231" s="122"/>
      <c r="E231" s="128">
        <v>80000000</v>
      </c>
      <c r="F231" s="132"/>
      <c r="G231" s="128">
        <v>80000000</v>
      </c>
      <c r="H231" s="136"/>
      <c r="I231" s="135">
        <f>E231-G231</f>
        <v>0</v>
      </c>
    </row>
    <row r="232" spans="2:9" s="118" customFormat="1" ht="15" x14ac:dyDescent="0.25">
      <c r="D232" s="122"/>
      <c r="E232" s="130">
        <f>E230-E231</f>
        <v>-40532457</v>
      </c>
      <c r="F232" s="132"/>
      <c r="G232" s="130">
        <f>G230-G231</f>
        <v>-40532457</v>
      </c>
      <c r="H232" s="136"/>
      <c r="I232" s="137">
        <f>I230-I231</f>
        <v>0</v>
      </c>
    </row>
    <row r="233" spans="2:9" s="118" customFormat="1" ht="15" x14ac:dyDescent="0.25">
      <c r="D233" s="122"/>
      <c r="E233" s="129"/>
      <c r="F233" s="129"/>
      <c r="G233" s="129"/>
      <c r="H233" s="122"/>
      <c r="I233" s="122"/>
    </row>
    <row r="234" spans="2:9" s="118" customFormat="1" ht="15" x14ac:dyDescent="0.25">
      <c r="C234" s="118" t="s">
        <v>889</v>
      </c>
      <c r="D234" s="122"/>
      <c r="E234" s="129"/>
      <c r="F234" s="129"/>
      <c r="G234" s="129"/>
      <c r="H234" s="122"/>
      <c r="I234" s="122"/>
    </row>
    <row r="235" spans="2:9" s="118" customFormat="1" ht="15" x14ac:dyDescent="0.25">
      <c r="C235" s="161" t="s">
        <v>890</v>
      </c>
      <c r="D235" s="122"/>
      <c r="E235" s="128">
        <v>39467543</v>
      </c>
      <c r="F235" s="132"/>
      <c r="G235" s="128">
        <v>39467543</v>
      </c>
      <c r="H235" s="136"/>
      <c r="I235" s="135">
        <f>E235-G235</f>
        <v>0</v>
      </c>
    </row>
    <row r="236" spans="2:9" s="118" customFormat="1" ht="15" x14ac:dyDescent="0.25">
      <c r="C236" s="161" t="s">
        <v>891</v>
      </c>
      <c r="D236" s="122"/>
      <c r="E236" s="128">
        <v>0</v>
      </c>
      <c r="F236" s="132"/>
      <c r="G236" s="128">
        <v>0</v>
      </c>
      <c r="H236" s="136"/>
      <c r="I236" s="135">
        <f>E236-G236</f>
        <v>0</v>
      </c>
    </row>
    <row r="237" spans="2:9" s="118" customFormat="1" ht="15" x14ac:dyDescent="0.25">
      <c r="C237" s="161" t="s">
        <v>892</v>
      </c>
      <c r="D237" s="122"/>
      <c r="E237" s="128">
        <v>0</v>
      </c>
      <c r="F237" s="132"/>
      <c r="G237" s="128">
        <v>0</v>
      </c>
      <c r="H237" s="136"/>
      <c r="I237" s="135">
        <f>E237-G237</f>
        <v>0</v>
      </c>
    </row>
    <row r="238" spans="2:9" s="118" customFormat="1" ht="15" x14ac:dyDescent="0.25">
      <c r="D238" s="122"/>
      <c r="E238" s="130">
        <f>SUM(E235:E237)</f>
        <v>39467543</v>
      </c>
      <c r="F238" s="132"/>
      <c r="G238" s="130">
        <f>SUM(G235:G237)</f>
        <v>39467543</v>
      </c>
      <c r="H238" s="136"/>
      <c r="I238" s="137">
        <f>SUM(I235:I237)</f>
        <v>0</v>
      </c>
    </row>
    <row r="239" spans="2:9" s="118" customFormat="1" ht="15" x14ac:dyDescent="0.25">
      <c r="D239" s="122"/>
      <c r="E239" s="122"/>
      <c r="F239" s="122"/>
      <c r="G239" s="122"/>
      <c r="H239" s="122"/>
      <c r="I239" s="122"/>
    </row>
    <row r="240" spans="2:9" s="118" customFormat="1" ht="15" x14ac:dyDescent="0.25">
      <c r="C240" s="118" t="s">
        <v>893</v>
      </c>
      <c r="D240" s="122"/>
      <c r="E240" s="122"/>
      <c r="F240" s="122"/>
      <c r="G240" s="122"/>
      <c r="H240" s="122"/>
      <c r="I240" s="122"/>
    </row>
    <row r="241" spans="2:9" s="118" customFormat="1" ht="15" x14ac:dyDescent="0.25">
      <c r="C241" s="162" t="s">
        <v>894</v>
      </c>
      <c r="D241" s="122"/>
      <c r="E241" s="135">
        <v>0</v>
      </c>
      <c r="F241" s="136"/>
      <c r="G241" s="135">
        <v>0</v>
      </c>
      <c r="H241" s="136"/>
      <c r="I241" s="135">
        <v>0</v>
      </c>
    </row>
    <row r="242" spans="2:9" s="118" customFormat="1" ht="15" x14ac:dyDescent="0.25">
      <c r="C242" s="162" t="s">
        <v>895</v>
      </c>
      <c r="D242" s="122"/>
      <c r="E242" s="128">
        <v>80000000</v>
      </c>
      <c r="F242" s="132"/>
      <c r="G242" s="128">
        <v>80000000</v>
      </c>
      <c r="H242" s="136"/>
      <c r="I242" s="135">
        <v>0</v>
      </c>
    </row>
    <row r="243" spans="2:9" s="118" customFormat="1" ht="15" x14ac:dyDescent="0.25">
      <c r="D243" s="122"/>
      <c r="E243" s="137">
        <v>0</v>
      </c>
      <c r="F243" s="136"/>
      <c r="G243" s="137">
        <v>0</v>
      </c>
      <c r="H243" s="136"/>
      <c r="I243" s="137">
        <v>0</v>
      </c>
    </row>
    <row r="244" spans="2:9" s="118" customFormat="1" ht="15" x14ac:dyDescent="0.25">
      <c r="D244" s="122"/>
      <c r="E244" s="123"/>
      <c r="F244" s="122"/>
      <c r="G244" s="123"/>
      <c r="H244" s="122"/>
      <c r="I244" s="123"/>
    </row>
    <row r="245" spans="2:9" s="118" customFormat="1" ht="15" x14ac:dyDescent="0.25">
      <c r="B245" s="118" t="s">
        <v>896</v>
      </c>
      <c r="C245" s="118" t="s">
        <v>897</v>
      </c>
      <c r="D245" s="122"/>
      <c r="E245" s="122"/>
      <c r="F245" s="122"/>
      <c r="G245" s="122"/>
      <c r="H245" s="122"/>
      <c r="I245" s="122"/>
    </row>
    <row r="246" spans="2:9" s="118" customFormat="1" ht="15" x14ac:dyDescent="0.25">
      <c r="C246" s="291" t="s">
        <v>898</v>
      </c>
      <c r="D246" s="291"/>
      <c r="E246" s="291"/>
      <c r="F246" s="291"/>
      <c r="G246" s="291"/>
      <c r="H246" s="291"/>
      <c r="I246" s="291"/>
    </row>
    <row r="247" spans="2:9" s="118" customFormat="1" ht="30.75" thickBot="1" x14ac:dyDescent="0.3">
      <c r="D247" s="122"/>
      <c r="E247" s="127">
        <v>2020</v>
      </c>
      <c r="F247" s="121"/>
      <c r="G247" s="127">
        <v>2021</v>
      </c>
      <c r="H247" s="121"/>
      <c r="I247" s="127" t="s">
        <v>899</v>
      </c>
    </row>
    <row r="248" spans="2:9" s="118" customFormat="1" ht="15" x14ac:dyDescent="0.25">
      <c r="C248" s="118" t="s">
        <v>518</v>
      </c>
      <c r="D248" s="122"/>
      <c r="E248" s="135">
        <v>0</v>
      </c>
      <c r="F248" s="136"/>
      <c r="G248" s="135">
        <v>0</v>
      </c>
      <c r="H248" s="136"/>
      <c r="I248" s="135">
        <f>G248-E248</f>
        <v>0</v>
      </c>
    </row>
    <row r="249" spans="2:9" s="118" customFormat="1" ht="15" x14ac:dyDescent="0.25">
      <c r="C249" s="118" t="s">
        <v>900</v>
      </c>
      <c r="D249" s="122"/>
      <c r="E249" s="128">
        <v>233455000</v>
      </c>
      <c r="F249" s="132"/>
      <c r="G249" s="128">
        <v>271584500</v>
      </c>
      <c r="H249" s="132"/>
      <c r="I249" s="128">
        <f t="shared" ref="I249:I256" si="7">G249-E249</f>
        <v>38129500</v>
      </c>
    </row>
    <row r="250" spans="2:9" s="118" customFormat="1" ht="15" x14ac:dyDescent="0.25">
      <c r="C250" s="118" t="s">
        <v>901</v>
      </c>
      <c r="D250" s="122"/>
      <c r="E250" s="128">
        <v>0</v>
      </c>
      <c r="F250" s="132"/>
      <c r="G250" s="128">
        <v>0</v>
      </c>
      <c r="H250" s="132"/>
      <c r="I250" s="128">
        <f t="shared" si="7"/>
        <v>0</v>
      </c>
    </row>
    <row r="251" spans="2:9" s="118" customFormat="1" ht="15" x14ac:dyDescent="0.25">
      <c r="C251" s="118" t="s">
        <v>584</v>
      </c>
      <c r="D251" s="122"/>
      <c r="E251" s="128">
        <v>868432791</v>
      </c>
      <c r="F251" s="132"/>
      <c r="G251" s="128">
        <v>1053551281</v>
      </c>
      <c r="H251" s="132"/>
      <c r="I251" s="128">
        <f t="shared" si="7"/>
        <v>185118490</v>
      </c>
    </row>
    <row r="252" spans="2:9" s="118" customFormat="1" ht="15" x14ac:dyDescent="0.25">
      <c r="C252" s="118" t="s">
        <v>902</v>
      </c>
      <c r="D252" s="122"/>
      <c r="E252" s="163">
        <v>3853544658</v>
      </c>
      <c r="F252" s="164"/>
      <c r="G252" s="163">
        <v>3939526858</v>
      </c>
      <c r="H252" s="164"/>
      <c r="I252" s="163">
        <f t="shared" si="7"/>
        <v>85982200</v>
      </c>
    </row>
    <row r="253" spans="2:9" s="118" customFormat="1" ht="15" x14ac:dyDescent="0.25">
      <c r="C253" s="118" t="s">
        <v>903</v>
      </c>
      <c r="D253" s="122"/>
      <c r="E253" s="163">
        <v>0</v>
      </c>
      <c r="F253" s="164"/>
      <c r="G253" s="163">
        <v>0</v>
      </c>
      <c r="H253" s="164"/>
      <c r="I253" s="163">
        <f t="shared" si="7"/>
        <v>0</v>
      </c>
    </row>
    <row r="254" spans="2:9" s="118" customFormat="1" ht="15" x14ac:dyDescent="0.25">
      <c r="C254" s="118" t="s">
        <v>904</v>
      </c>
      <c r="D254" s="122"/>
      <c r="E254" s="163">
        <v>0</v>
      </c>
      <c r="F254" s="164"/>
      <c r="G254" s="163">
        <v>0</v>
      </c>
      <c r="H254" s="164"/>
      <c r="I254" s="163">
        <f t="shared" si="7"/>
        <v>0</v>
      </c>
    </row>
    <row r="255" spans="2:9" s="118" customFormat="1" ht="15" x14ac:dyDescent="0.25">
      <c r="C255" s="118" t="s">
        <v>905</v>
      </c>
      <c r="D255" s="122"/>
      <c r="E255" s="163">
        <v>11100000</v>
      </c>
      <c r="F255" s="164"/>
      <c r="G255" s="163">
        <v>11100000</v>
      </c>
      <c r="H255" s="164"/>
      <c r="I255" s="163">
        <f t="shared" si="7"/>
        <v>0</v>
      </c>
    </row>
    <row r="256" spans="2:9" s="118" customFormat="1" ht="15" x14ac:dyDescent="0.25">
      <c r="C256" s="118" t="s">
        <v>906</v>
      </c>
      <c r="D256" s="122"/>
      <c r="E256" s="163">
        <v>0</v>
      </c>
      <c r="F256" s="164"/>
      <c r="G256" s="163">
        <v>0</v>
      </c>
      <c r="H256" s="164"/>
      <c r="I256" s="163">
        <f t="shared" si="7"/>
        <v>0</v>
      </c>
    </row>
    <row r="257" spans="3:9" s="118" customFormat="1" ht="15" x14ac:dyDescent="0.25">
      <c r="D257" s="122"/>
      <c r="E257" s="165">
        <f>SUM(E248:E256)</f>
        <v>4966532449</v>
      </c>
      <c r="F257" s="164"/>
      <c r="G257" s="165">
        <f>SUM(G248:G256)</f>
        <v>5275762639</v>
      </c>
      <c r="H257" s="164"/>
      <c r="I257" s="165">
        <f>G257-E257</f>
        <v>309230190</v>
      </c>
    </row>
    <row r="258" spans="3:9" s="118" customFormat="1" ht="45" x14ac:dyDescent="0.25">
      <c r="C258" s="166" t="s">
        <v>907</v>
      </c>
      <c r="D258" s="122"/>
      <c r="E258" s="123"/>
      <c r="F258" s="122"/>
      <c r="G258" s="123"/>
      <c r="H258" s="122"/>
      <c r="I258" s="123"/>
    </row>
    <row r="259" spans="3:9" s="118" customFormat="1" ht="15" x14ac:dyDescent="0.25">
      <c r="D259" s="122"/>
      <c r="E259" s="123"/>
      <c r="F259" s="122"/>
      <c r="G259" s="123"/>
      <c r="H259" s="122"/>
      <c r="I259" s="123"/>
    </row>
    <row r="260" spans="3:9" x14ac:dyDescent="0.25">
      <c r="C260" s="167"/>
      <c r="D260" s="168"/>
      <c r="E260" s="168"/>
      <c r="F260" s="168"/>
      <c r="G260" s="168"/>
      <c r="H260" s="168"/>
      <c r="I260" s="168"/>
    </row>
  </sheetData>
  <mergeCells count="19">
    <mergeCell ref="C246:I246"/>
    <mergeCell ref="C76:I76"/>
    <mergeCell ref="C79:I79"/>
    <mergeCell ref="C86:I86"/>
    <mergeCell ref="C114:I114"/>
    <mergeCell ref="C122:I122"/>
    <mergeCell ref="C129:I129"/>
    <mergeCell ref="C136:I136"/>
    <mergeCell ref="C143:I143"/>
    <mergeCell ref="C151:I151"/>
    <mergeCell ref="C183:I183"/>
    <mergeCell ref="C228:I228"/>
    <mergeCell ref="C186:I186"/>
    <mergeCell ref="C61:I61"/>
    <mergeCell ref="B9:I9"/>
    <mergeCell ref="B13:I13"/>
    <mergeCell ref="B16:I16"/>
    <mergeCell ref="C41:I41"/>
    <mergeCell ref="C53:I53"/>
  </mergeCells>
  <pageMargins left="0.7" right="0.33" top="0.67" bottom="0.57999999999999996" header="0.3" footer="0.3"/>
  <pageSetup paperSize="14" scale="80"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9"/>
  <sheetViews>
    <sheetView workbookViewId="0">
      <selection activeCell="D195" sqref="D195"/>
    </sheetView>
  </sheetViews>
  <sheetFormatPr defaultColWidth="9" defaultRowHeight="15" x14ac:dyDescent="0.25"/>
  <cols>
    <col min="1" max="1" width="4.42578125" style="57" customWidth="1"/>
    <col min="2" max="2" width="47.85546875" style="57" customWidth="1"/>
    <col min="3" max="3" width="15.7109375" style="57" customWidth="1"/>
    <col min="4" max="4" width="15.5703125" style="57" customWidth="1"/>
    <col min="5" max="5" width="19" style="57" customWidth="1"/>
    <col min="6" max="6" width="17.5703125" style="57" customWidth="1"/>
    <col min="7" max="7" width="10.42578125" style="57" customWidth="1"/>
    <col min="8" max="8" width="19.42578125" style="57" bestFit="1" customWidth="1"/>
    <col min="9" max="9" width="11.85546875" style="57" customWidth="1"/>
    <col min="10" max="10" width="17.7109375" style="57" customWidth="1"/>
    <col min="11" max="11" width="1" style="57" customWidth="1"/>
    <col min="12" max="12" width="13.7109375" style="57" bestFit="1" customWidth="1"/>
    <col min="13" max="13" width="13.42578125" style="57" customWidth="1"/>
    <col min="14" max="14" width="12.28515625" style="57" customWidth="1"/>
    <col min="15" max="15" width="12.85546875" style="57" customWidth="1"/>
    <col min="16" max="16" width="15.42578125" style="57" customWidth="1"/>
    <col min="17" max="16384" width="9" style="57"/>
  </cols>
  <sheetData>
    <row r="1" spans="1:20" x14ac:dyDescent="0.25">
      <c r="A1" s="298" t="s">
        <v>675</v>
      </c>
      <c r="B1" s="298"/>
      <c r="C1" s="298"/>
      <c r="D1" s="298"/>
      <c r="E1" s="298"/>
      <c r="F1" s="298"/>
      <c r="G1" s="298"/>
      <c r="H1" s="298"/>
      <c r="I1" s="298"/>
      <c r="J1" s="298"/>
    </row>
    <row r="2" spans="1:20" x14ac:dyDescent="0.25">
      <c r="A2" s="298" t="s">
        <v>908</v>
      </c>
      <c r="B2" s="298"/>
      <c r="C2" s="298"/>
      <c r="D2" s="298"/>
      <c r="E2" s="298"/>
      <c r="F2" s="298"/>
      <c r="G2" s="298"/>
      <c r="H2" s="298"/>
      <c r="I2" s="298"/>
      <c r="J2" s="298"/>
    </row>
    <row r="3" spans="1:20" x14ac:dyDescent="0.25">
      <c r="A3" s="298" t="s">
        <v>909</v>
      </c>
      <c r="B3" s="298"/>
      <c r="C3" s="298"/>
      <c r="D3" s="298"/>
      <c r="E3" s="298"/>
      <c r="F3" s="298"/>
      <c r="G3" s="298"/>
      <c r="H3" s="298"/>
      <c r="I3" s="298"/>
      <c r="J3" s="298"/>
    </row>
    <row r="4" spans="1:20" x14ac:dyDescent="0.25">
      <c r="A4" s="298" t="s">
        <v>910</v>
      </c>
      <c r="B4" s="298"/>
      <c r="C4" s="298"/>
      <c r="D4" s="298"/>
      <c r="E4" s="298"/>
      <c r="F4" s="298"/>
      <c r="G4" s="298"/>
      <c r="H4" s="298"/>
      <c r="I4" s="298"/>
      <c r="J4" s="298"/>
    </row>
    <row r="5" spans="1:20" x14ac:dyDescent="0.25">
      <c r="D5" s="91"/>
    </row>
    <row r="6" spans="1:20" ht="21" customHeight="1" x14ac:dyDescent="0.25">
      <c r="A6" s="297" t="s">
        <v>505</v>
      </c>
      <c r="B6" s="297" t="s">
        <v>911</v>
      </c>
      <c r="C6" s="297" t="s">
        <v>912</v>
      </c>
      <c r="D6" s="297"/>
      <c r="E6" s="297"/>
      <c r="F6" s="297" t="s">
        <v>913</v>
      </c>
      <c r="G6" s="299" t="s">
        <v>914</v>
      </c>
      <c r="H6" s="297" t="s">
        <v>915</v>
      </c>
      <c r="I6" s="297" t="s">
        <v>916</v>
      </c>
      <c r="J6" s="297" t="s">
        <v>34</v>
      </c>
      <c r="K6" s="91"/>
    </row>
    <row r="7" spans="1:20" ht="21.75" customHeight="1" x14ac:dyDescent="0.25">
      <c r="A7" s="297"/>
      <c r="B7" s="297"/>
      <c r="C7" s="95" t="s">
        <v>720</v>
      </c>
      <c r="D7" s="95" t="s">
        <v>917</v>
      </c>
      <c r="E7" s="95" t="s">
        <v>918</v>
      </c>
      <c r="F7" s="297"/>
      <c r="G7" s="299"/>
      <c r="H7" s="297"/>
      <c r="I7" s="297"/>
      <c r="J7" s="297"/>
      <c r="K7" s="91"/>
    </row>
    <row r="8" spans="1:20" x14ac:dyDescent="0.25">
      <c r="A8" s="171" t="s">
        <v>723</v>
      </c>
      <c r="B8" s="171" t="s">
        <v>518</v>
      </c>
      <c r="C8" s="172"/>
      <c r="D8" s="173"/>
      <c r="E8" s="173"/>
      <c r="F8" s="173"/>
      <c r="G8" s="173"/>
      <c r="H8" s="173"/>
      <c r="I8" s="173"/>
      <c r="J8" s="173"/>
    </row>
    <row r="9" spans="1:20" x14ac:dyDescent="0.25">
      <c r="A9" s="60"/>
      <c r="B9" s="60" t="s">
        <v>919</v>
      </c>
      <c r="C9" s="96"/>
      <c r="D9" s="60"/>
      <c r="E9" s="60"/>
      <c r="F9" s="60"/>
      <c r="G9" s="60"/>
      <c r="H9" s="60"/>
      <c r="I9" s="60"/>
      <c r="J9" s="60"/>
    </row>
    <row r="10" spans="1:20" x14ac:dyDescent="0.25">
      <c r="A10" s="60"/>
      <c r="B10" s="60"/>
      <c r="C10" s="96"/>
      <c r="D10" s="60"/>
      <c r="E10" s="60"/>
      <c r="F10" s="60"/>
      <c r="G10" s="60"/>
      <c r="H10" s="60"/>
      <c r="I10" s="60"/>
      <c r="J10" s="60"/>
    </row>
    <row r="11" spans="1:20" x14ac:dyDescent="0.25">
      <c r="A11" s="66" t="s">
        <v>729</v>
      </c>
      <c r="B11" s="66" t="s">
        <v>519</v>
      </c>
      <c r="C11" s="96"/>
      <c r="D11" s="60"/>
      <c r="E11" s="60"/>
      <c r="F11" s="60"/>
      <c r="G11" s="96"/>
      <c r="H11" s="60"/>
      <c r="I11" s="60"/>
      <c r="J11" s="60"/>
      <c r="K11" s="174"/>
    </row>
    <row r="12" spans="1:20" ht="30" x14ac:dyDescent="0.25">
      <c r="A12" s="66"/>
      <c r="B12" s="65" t="s">
        <v>520</v>
      </c>
      <c r="C12" s="94" t="s">
        <v>920</v>
      </c>
      <c r="D12" s="86" t="s">
        <v>921</v>
      </c>
      <c r="E12" s="65"/>
      <c r="F12" s="65"/>
      <c r="G12" s="94">
        <v>2014</v>
      </c>
      <c r="H12" s="68">
        <v>4000000</v>
      </c>
      <c r="I12" s="94" t="s">
        <v>922</v>
      </c>
      <c r="J12" s="102" t="s">
        <v>923</v>
      </c>
      <c r="K12" s="174"/>
    </row>
    <row r="13" spans="1:20" x14ac:dyDescent="0.25">
      <c r="A13" s="60"/>
      <c r="B13" s="69" t="s">
        <v>521</v>
      </c>
      <c r="C13" s="175"/>
      <c r="D13" s="60"/>
      <c r="E13" s="175"/>
      <c r="F13" s="96" t="s">
        <v>924</v>
      </c>
      <c r="G13" s="175">
        <v>2015</v>
      </c>
      <c r="H13" s="176">
        <v>1000000</v>
      </c>
      <c r="I13" s="177" t="s">
        <v>922</v>
      </c>
      <c r="J13" s="85" t="s">
        <v>925</v>
      </c>
      <c r="K13" s="91"/>
      <c r="L13" s="91"/>
      <c r="M13" s="91"/>
      <c r="N13" s="91"/>
      <c r="O13" s="91"/>
      <c r="P13" s="91"/>
      <c r="Q13" s="91"/>
      <c r="R13" s="91"/>
      <c r="S13" s="91"/>
      <c r="T13" s="91"/>
    </row>
    <row r="14" spans="1:20" x14ac:dyDescent="0.25">
      <c r="A14" s="60"/>
      <c r="B14" s="69" t="s">
        <v>522</v>
      </c>
      <c r="C14" s="175"/>
      <c r="D14" s="60"/>
      <c r="E14" s="175"/>
      <c r="F14" s="60"/>
      <c r="G14" s="175">
        <v>2015</v>
      </c>
      <c r="H14" s="176">
        <v>750000</v>
      </c>
      <c r="I14" s="177" t="s">
        <v>922</v>
      </c>
      <c r="J14" s="85" t="s">
        <v>925</v>
      </c>
      <c r="K14" s="91"/>
      <c r="L14" s="91"/>
      <c r="M14" s="91"/>
      <c r="N14" s="91"/>
      <c r="O14" s="91"/>
      <c r="P14" s="91"/>
      <c r="Q14" s="91"/>
      <c r="R14" s="91"/>
      <c r="S14" s="91"/>
      <c r="T14" s="91"/>
    </row>
    <row r="15" spans="1:20" x14ac:dyDescent="0.25">
      <c r="A15" s="60"/>
      <c r="B15" s="69" t="s">
        <v>523</v>
      </c>
      <c r="C15" s="175"/>
      <c r="D15" s="60"/>
      <c r="E15" s="175"/>
      <c r="F15" s="60"/>
      <c r="G15" s="175">
        <v>2015</v>
      </c>
      <c r="H15" s="176">
        <v>500000</v>
      </c>
      <c r="I15" s="177" t="s">
        <v>926</v>
      </c>
      <c r="J15" s="85" t="s">
        <v>925</v>
      </c>
      <c r="K15" s="91"/>
      <c r="L15" s="91"/>
      <c r="M15" s="91"/>
      <c r="N15" s="91"/>
      <c r="O15" s="91"/>
      <c r="P15" s="91"/>
      <c r="Q15" s="91"/>
      <c r="R15" s="91"/>
      <c r="S15" s="91"/>
      <c r="T15" s="91"/>
    </row>
    <row r="16" spans="1:20" x14ac:dyDescent="0.25">
      <c r="A16" s="60"/>
      <c r="B16" s="69" t="s">
        <v>524</v>
      </c>
      <c r="C16" s="175"/>
      <c r="D16" s="60"/>
      <c r="E16" s="175"/>
      <c r="F16" s="96" t="s">
        <v>927</v>
      </c>
      <c r="G16" s="175">
        <v>2015</v>
      </c>
      <c r="H16" s="176">
        <v>1500000</v>
      </c>
      <c r="I16" s="177" t="s">
        <v>922</v>
      </c>
      <c r="J16" s="69" t="s">
        <v>928</v>
      </c>
      <c r="K16" s="91"/>
      <c r="L16" s="91"/>
      <c r="M16" s="91"/>
      <c r="N16" s="91"/>
      <c r="O16" s="91"/>
      <c r="P16" s="91"/>
      <c r="Q16" s="91"/>
      <c r="R16" s="91"/>
      <c r="S16" s="91"/>
      <c r="T16" s="91"/>
    </row>
    <row r="17" spans="1:20" x14ac:dyDescent="0.25">
      <c r="A17" s="60"/>
      <c r="B17" s="69" t="s">
        <v>526</v>
      </c>
      <c r="C17" s="175"/>
      <c r="D17" s="60"/>
      <c r="E17" s="175"/>
      <c r="F17" s="96" t="s">
        <v>929</v>
      </c>
      <c r="G17" s="175">
        <v>2015</v>
      </c>
      <c r="H17" s="178">
        <v>11000000</v>
      </c>
      <c r="I17" s="177" t="s">
        <v>926</v>
      </c>
      <c r="J17" s="85" t="s">
        <v>925</v>
      </c>
      <c r="K17" s="91"/>
      <c r="L17" s="91"/>
      <c r="M17" s="91"/>
      <c r="N17" s="91"/>
      <c r="O17" s="91"/>
      <c r="P17" s="91"/>
      <c r="Q17" s="91"/>
      <c r="R17" s="91"/>
      <c r="S17" s="91"/>
      <c r="T17" s="91"/>
    </row>
    <row r="18" spans="1:20" x14ac:dyDescent="0.25">
      <c r="A18" s="60"/>
      <c r="B18" s="69" t="s">
        <v>527</v>
      </c>
      <c r="C18" s="175"/>
      <c r="D18" s="60"/>
      <c r="E18" s="175"/>
      <c r="F18" s="96" t="s">
        <v>929</v>
      </c>
      <c r="G18" s="175">
        <v>2015</v>
      </c>
      <c r="H18" s="178">
        <v>3000000</v>
      </c>
      <c r="I18" s="177" t="s">
        <v>926</v>
      </c>
      <c r="J18" s="85" t="s">
        <v>925</v>
      </c>
      <c r="K18" s="91"/>
      <c r="L18" s="91"/>
      <c r="M18" s="91"/>
      <c r="N18" s="91"/>
      <c r="O18" s="91"/>
      <c r="P18" s="91"/>
      <c r="Q18" s="91"/>
      <c r="R18" s="91"/>
      <c r="S18" s="91"/>
      <c r="T18" s="91"/>
    </row>
    <row r="19" spans="1:20" x14ac:dyDescent="0.25">
      <c r="A19" s="60"/>
      <c r="B19" s="72" t="s">
        <v>528</v>
      </c>
      <c r="C19" s="177"/>
      <c r="D19" s="60"/>
      <c r="E19" s="177"/>
      <c r="F19" s="96"/>
      <c r="G19" s="177">
        <v>2016</v>
      </c>
      <c r="H19" s="80">
        <v>600000</v>
      </c>
      <c r="I19" s="177" t="s">
        <v>926</v>
      </c>
      <c r="J19" s="85" t="s">
        <v>925</v>
      </c>
      <c r="K19" s="91"/>
      <c r="L19" s="91"/>
      <c r="M19" s="91"/>
      <c r="N19" s="91"/>
      <c r="O19" s="91"/>
      <c r="P19" s="91"/>
      <c r="Q19" s="91"/>
      <c r="R19" s="91"/>
      <c r="S19" s="91"/>
      <c r="T19" s="91"/>
    </row>
    <row r="20" spans="1:20" x14ac:dyDescent="0.25">
      <c r="A20" s="60"/>
      <c r="B20" s="72" t="s">
        <v>529</v>
      </c>
      <c r="C20" s="177"/>
      <c r="D20" s="60"/>
      <c r="E20" s="177"/>
      <c r="F20" s="96" t="s">
        <v>929</v>
      </c>
      <c r="G20" s="177">
        <v>2016</v>
      </c>
      <c r="H20" s="80">
        <v>3500000</v>
      </c>
      <c r="I20" s="177" t="s">
        <v>922</v>
      </c>
      <c r="J20" s="85" t="s">
        <v>925</v>
      </c>
      <c r="K20" s="91"/>
      <c r="L20" s="91"/>
      <c r="M20" s="91"/>
      <c r="N20" s="91"/>
      <c r="O20" s="91"/>
      <c r="P20" s="91"/>
      <c r="Q20" s="91"/>
      <c r="R20" s="91"/>
      <c r="S20" s="91"/>
      <c r="T20" s="91"/>
    </row>
    <row r="21" spans="1:20" x14ac:dyDescent="0.25">
      <c r="A21" s="60"/>
      <c r="B21" s="72" t="s">
        <v>530</v>
      </c>
      <c r="C21" s="177"/>
      <c r="D21" s="60"/>
      <c r="E21" s="177"/>
      <c r="F21" s="96" t="s">
        <v>929</v>
      </c>
      <c r="G21" s="177">
        <v>2016</v>
      </c>
      <c r="H21" s="80">
        <v>3500000</v>
      </c>
      <c r="I21" s="177" t="s">
        <v>922</v>
      </c>
      <c r="J21" s="85" t="s">
        <v>925</v>
      </c>
      <c r="K21" s="91"/>
      <c r="L21" s="91"/>
      <c r="M21" s="91"/>
      <c r="N21" s="91"/>
      <c r="O21" s="91"/>
      <c r="P21" s="91"/>
      <c r="Q21" s="91"/>
      <c r="R21" s="91"/>
      <c r="S21" s="91"/>
      <c r="T21" s="91"/>
    </row>
    <row r="22" spans="1:20" x14ac:dyDescent="0.25">
      <c r="A22" s="60"/>
      <c r="B22" s="72" t="s">
        <v>530</v>
      </c>
      <c r="C22" s="177"/>
      <c r="D22" s="60"/>
      <c r="E22" s="177"/>
      <c r="F22" s="96" t="s">
        <v>929</v>
      </c>
      <c r="G22" s="177">
        <v>2016</v>
      </c>
      <c r="H22" s="80">
        <v>3500000</v>
      </c>
      <c r="I22" s="177" t="s">
        <v>922</v>
      </c>
      <c r="J22" s="85" t="s">
        <v>925</v>
      </c>
      <c r="K22" s="91"/>
      <c r="L22" s="91"/>
      <c r="M22" s="91"/>
      <c r="N22" s="91"/>
      <c r="O22" s="91"/>
      <c r="P22" s="91"/>
      <c r="Q22" s="91"/>
      <c r="R22" s="91"/>
      <c r="S22" s="91"/>
      <c r="T22" s="91"/>
    </row>
    <row r="23" spans="1:20" x14ac:dyDescent="0.25">
      <c r="A23" s="60"/>
      <c r="B23" s="72" t="s">
        <v>531</v>
      </c>
      <c r="C23" s="177"/>
      <c r="D23" s="60"/>
      <c r="E23" s="177"/>
      <c r="F23" s="96" t="s">
        <v>930</v>
      </c>
      <c r="G23" s="177">
        <v>2016</v>
      </c>
      <c r="H23" s="80">
        <v>4500000</v>
      </c>
      <c r="I23" s="177" t="s">
        <v>922</v>
      </c>
      <c r="J23" s="85" t="s">
        <v>925</v>
      </c>
    </row>
    <row r="24" spans="1:20" x14ac:dyDescent="0.25">
      <c r="A24" s="60"/>
      <c r="B24" s="72" t="s">
        <v>524</v>
      </c>
      <c r="C24" s="177"/>
      <c r="D24" s="60"/>
      <c r="E24" s="177"/>
      <c r="F24" s="96" t="s">
        <v>927</v>
      </c>
      <c r="G24" s="177">
        <v>2016</v>
      </c>
      <c r="H24" s="80">
        <v>2000000</v>
      </c>
      <c r="I24" s="177" t="s">
        <v>922</v>
      </c>
      <c r="J24" s="85" t="s">
        <v>925</v>
      </c>
    </row>
    <row r="25" spans="1:20" x14ac:dyDescent="0.25">
      <c r="A25" s="60"/>
      <c r="B25" s="74" t="s">
        <v>532</v>
      </c>
      <c r="C25" s="179"/>
      <c r="D25" s="60"/>
      <c r="E25" s="177"/>
      <c r="F25" s="96" t="s">
        <v>931</v>
      </c>
      <c r="G25" s="177">
        <v>2016</v>
      </c>
      <c r="H25" s="80">
        <v>3500000</v>
      </c>
      <c r="I25" s="177" t="s">
        <v>922</v>
      </c>
      <c r="J25" s="85" t="s">
        <v>925</v>
      </c>
    </row>
    <row r="26" spans="1:20" x14ac:dyDescent="0.25">
      <c r="A26" s="60"/>
      <c r="B26" s="72" t="s">
        <v>533</v>
      </c>
      <c r="C26" s="179"/>
      <c r="D26" s="60"/>
      <c r="E26" s="177"/>
      <c r="F26" s="96" t="s">
        <v>932</v>
      </c>
      <c r="G26" s="177">
        <v>2016</v>
      </c>
      <c r="H26" s="80">
        <v>1525000</v>
      </c>
      <c r="I26" s="177" t="s">
        <v>922</v>
      </c>
      <c r="J26" s="85" t="s">
        <v>925</v>
      </c>
    </row>
    <row r="27" spans="1:20" x14ac:dyDescent="0.25">
      <c r="A27" s="60"/>
      <c r="B27" s="72" t="s">
        <v>534</v>
      </c>
      <c r="C27" s="179"/>
      <c r="D27" s="60"/>
      <c r="E27" s="179"/>
      <c r="F27" s="96" t="s">
        <v>929</v>
      </c>
      <c r="G27" s="179">
        <v>2017</v>
      </c>
      <c r="H27" s="80">
        <v>5500000</v>
      </c>
      <c r="I27" s="177" t="s">
        <v>922</v>
      </c>
      <c r="J27" s="85" t="s">
        <v>925</v>
      </c>
    </row>
    <row r="28" spans="1:20" x14ac:dyDescent="0.25">
      <c r="A28" s="60"/>
      <c r="B28" s="72" t="s">
        <v>535</v>
      </c>
      <c r="C28" s="177"/>
      <c r="D28" s="60"/>
      <c r="E28" s="179"/>
      <c r="F28" s="96" t="s">
        <v>933</v>
      </c>
      <c r="G28" s="179">
        <v>2017</v>
      </c>
      <c r="H28" s="80">
        <v>5500000</v>
      </c>
      <c r="I28" s="177" t="s">
        <v>922</v>
      </c>
      <c r="J28" s="85" t="s">
        <v>925</v>
      </c>
    </row>
    <row r="29" spans="1:20" x14ac:dyDescent="0.25">
      <c r="A29" s="60"/>
      <c r="B29" s="72" t="s">
        <v>536</v>
      </c>
      <c r="C29" s="177"/>
      <c r="D29" s="60"/>
      <c r="E29" s="179"/>
      <c r="F29" s="96" t="s">
        <v>924</v>
      </c>
      <c r="G29" s="179">
        <v>2017</v>
      </c>
      <c r="H29" s="80">
        <v>1000000</v>
      </c>
      <c r="I29" s="177" t="s">
        <v>922</v>
      </c>
      <c r="J29" s="85" t="s">
        <v>925</v>
      </c>
    </row>
    <row r="30" spans="1:20" x14ac:dyDescent="0.25">
      <c r="A30" s="60"/>
      <c r="B30" s="72" t="s">
        <v>537</v>
      </c>
      <c r="C30" s="177"/>
      <c r="D30" s="60"/>
      <c r="E30" s="177"/>
      <c r="F30" s="96" t="s">
        <v>932</v>
      </c>
      <c r="G30" s="177">
        <v>2017</v>
      </c>
      <c r="H30" s="80">
        <v>3300000</v>
      </c>
      <c r="I30" s="177" t="s">
        <v>922</v>
      </c>
      <c r="J30" s="85" t="s">
        <v>925</v>
      </c>
    </row>
    <row r="31" spans="1:20" x14ac:dyDescent="0.25">
      <c r="A31" s="60"/>
      <c r="B31" s="72" t="s">
        <v>539</v>
      </c>
      <c r="C31" s="177"/>
      <c r="D31" s="60"/>
      <c r="E31" s="179"/>
      <c r="F31" s="96" t="s">
        <v>931</v>
      </c>
      <c r="G31" s="179">
        <v>2017</v>
      </c>
      <c r="H31" s="80">
        <v>2750000</v>
      </c>
      <c r="I31" s="177" t="s">
        <v>922</v>
      </c>
      <c r="J31" s="85" t="s">
        <v>925</v>
      </c>
    </row>
    <row r="32" spans="1:20" x14ac:dyDescent="0.25">
      <c r="A32" s="60"/>
      <c r="B32" s="72" t="s">
        <v>540</v>
      </c>
      <c r="C32" s="177"/>
      <c r="D32" s="180"/>
      <c r="E32" s="72"/>
      <c r="F32" s="72"/>
      <c r="G32" s="177">
        <v>2017</v>
      </c>
      <c r="H32" s="181">
        <v>9750000</v>
      </c>
      <c r="I32" s="177" t="s">
        <v>922</v>
      </c>
      <c r="J32" s="72" t="s">
        <v>925</v>
      </c>
    </row>
    <row r="33" spans="1:10" x14ac:dyDescent="0.25">
      <c r="A33" s="60"/>
      <c r="B33" s="72" t="s">
        <v>534</v>
      </c>
      <c r="C33" s="177"/>
      <c r="D33" s="60"/>
      <c r="E33" s="177"/>
      <c r="F33" s="177" t="s">
        <v>934</v>
      </c>
      <c r="G33" s="177">
        <v>2018</v>
      </c>
      <c r="H33" s="80">
        <v>7000000</v>
      </c>
      <c r="I33" s="177" t="s">
        <v>922</v>
      </c>
      <c r="J33" s="85" t="s">
        <v>925</v>
      </c>
    </row>
    <row r="34" spans="1:10" x14ac:dyDescent="0.25">
      <c r="A34" s="60"/>
      <c r="B34" s="72" t="s">
        <v>543</v>
      </c>
      <c r="C34" s="177"/>
      <c r="D34" s="60"/>
      <c r="E34" s="179"/>
      <c r="F34" s="177" t="s">
        <v>935</v>
      </c>
      <c r="G34" s="179">
        <v>2018</v>
      </c>
      <c r="H34" s="80">
        <v>1500000</v>
      </c>
      <c r="I34" s="177" t="s">
        <v>922</v>
      </c>
      <c r="J34" s="85" t="s">
        <v>925</v>
      </c>
    </row>
    <row r="35" spans="1:10" x14ac:dyDescent="0.25">
      <c r="A35" s="60"/>
      <c r="B35" s="72" t="s">
        <v>524</v>
      </c>
      <c r="C35" s="177"/>
      <c r="D35" s="60"/>
      <c r="E35" s="179"/>
      <c r="F35" s="177" t="s">
        <v>927</v>
      </c>
      <c r="G35" s="179">
        <v>2018</v>
      </c>
      <c r="H35" s="80">
        <v>2000000</v>
      </c>
      <c r="I35" s="177" t="s">
        <v>922</v>
      </c>
      <c r="J35" s="85" t="s">
        <v>925</v>
      </c>
    </row>
    <row r="36" spans="1:10" x14ac:dyDescent="0.25">
      <c r="A36" s="60"/>
      <c r="B36" s="72" t="s">
        <v>544</v>
      </c>
      <c r="C36" s="177"/>
      <c r="D36" s="60"/>
      <c r="E36" s="177"/>
      <c r="F36" s="177" t="s">
        <v>936</v>
      </c>
      <c r="G36" s="177">
        <v>2018</v>
      </c>
      <c r="H36" s="80">
        <v>1000000</v>
      </c>
      <c r="I36" s="177" t="s">
        <v>922</v>
      </c>
      <c r="J36" s="85" t="s">
        <v>925</v>
      </c>
    </row>
    <row r="37" spans="1:10" x14ac:dyDescent="0.25">
      <c r="A37" s="60"/>
      <c r="B37" s="72" t="s">
        <v>545</v>
      </c>
      <c r="C37" s="177"/>
      <c r="D37" s="60"/>
      <c r="E37" s="177"/>
      <c r="F37" s="177" t="s">
        <v>937</v>
      </c>
      <c r="G37" s="177">
        <v>2018</v>
      </c>
      <c r="H37" s="80">
        <v>150000</v>
      </c>
      <c r="I37" s="177" t="s">
        <v>922</v>
      </c>
      <c r="J37" s="85" t="s">
        <v>925</v>
      </c>
    </row>
    <row r="38" spans="1:10" x14ac:dyDescent="0.25">
      <c r="A38" s="60"/>
      <c r="B38" s="72" t="s">
        <v>547</v>
      </c>
      <c r="C38" s="177"/>
      <c r="D38" s="60"/>
      <c r="E38" s="177"/>
      <c r="F38" s="177"/>
      <c r="G38" s="177">
        <v>2018</v>
      </c>
      <c r="H38" s="80">
        <v>5500000</v>
      </c>
      <c r="I38" s="177" t="s">
        <v>922</v>
      </c>
      <c r="J38" s="85" t="s">
        <v>925</v>
      </c>
    </row>
    <row r="39" spans="1:10" x14ac:dyDescent="0.25">
      <c r="A39" s="60"/>
      <c r="B39" s="72" t="s">
        <v>548</v>
      </c>
      <c r="C39" s="177"/>
      <c r="D39" s="60"/>
      <c r="E39" s="179"/>
      <c r="F39" s="96"/>
      <c r="G39" s="179">
        <v>2018</v>
      </c>
      <c r="H39" s="80">
        <v>9750000</v>
      </c>
      <c r="I39" s="177" t="s">
        <v>922</v>
      </c>
      <c r="J39" s="85" t="s">
        <v>925</v>
      </c>
    </row>
    <row r="40" spans="1:10" x14ac:dyDescent="0.25">
      <c r="A40" s="60"/>
      <c r="B40" s="76" t="s">
        <v>549</v>
      </c>
      <c r="C40" s="96"/>
      <c r="D40" s="85"/>
      <c r="E40" s="85"/>
      <c r="F40" s="96" t="s">
        <v>938</v>
      </c>
      <c r="G40" s="96">
        <v>2018</v>
      </c>
      <c r="H40" s="89">
        <v>7500000</v>
      </c>
      <c r="I40" s="96" t="s">
        <v>922</v>
      </c>
      <c r="J40" s="85" t="s">
        <v>925</v>
      </c>
    </row>
    <row r="41" spans="1:10" x14ac:dyDescent="0.25">
      <c r="A41" s="60"/>
      <c r="B41" s="76" t="s">
        <v>551</v>
      </c>
      <c r="C41" s="96" t="s">
        <v>939</v>
      </c>
      <c r="D41" s="85"/>
      <c r="E41" s="182" t="s">
        <v>940</v>
      </c>
      <c r="F41" s="96"/>
      <c r="G41" s="96">
        <v>2018</v>
      </c>
      <c r="H41" s="89">
        <v>70000000</v>
      </c>
      <c r="I41" s="96" t="s">
        <v>922</v>
      </c>
      <c r="J41" s="85" t="s">
        <v>941</v>
      </c>
    </row>
    <row r="42" spans="1:10" x14ac:dyDescent="0.25">
      <c r="A42" s="60"/>
      <c r="B42" s="72" t="s">
        <v>553</v>
      </c>
      <c r="C42" s="177" t="s">
        <v>942</v>
      </c>
      <c r="D42" s="60"/>
      <c r="E42" s="179"/>
      <c r="F42" s="96"/>
      <c r="G42" s="179">
        <v>2019</v>
      </c>
      <c r="H42" s="79">
        <v>6000000</v>
      </c>
      <c r="I42" s="177" t="s">
        <v>922</v>
      </c>
      <c r="J42" s="85" t="s">
        <v>925</v>
      </c>
    </row>
    <row r="43" spans="1:10" x14ac:dyDescent="0.25">
      <c r="A43" s="60"/>
      <c r="B43" s="72" t="s">
        <v>555</v>
      </c>
      <c r="C43" s="177" t="s">
        <v>942</v>
      </c>
      <c r="D43" s="60"/>
      <c r="E43" s="179"/>
      <c r="F43" s="96"/>
      <c r="G43" s="179">
        <v>2019</v>
      </c>
      <c r="H43" s="80">
        <v>800000</v>
      </c>
      <c r="I43" s="177" t="s">
        <v>922</v>
      </c>
      <c r="J43" s="85" t="s">
        <v>925</v>
      </c>
    </row>
    <row r="44" spans="1:10" ht="45" x14ac:dyDescent="0.25">
      <c r="A44" s="60"/>
      <c r="B44" s="81" t="s">
        <v>556</v>
      </c>
      <c r="C44" s="183" t="s">
        <v>943</v>
      </c>
      <c r="D44" s="86" t="s">
        <v>944</v>
      </c>
      <c r="E44" s="184" t="s">
        <v>945</v>
      </c>
      <c r="F44" s="94" t="s">
        <v>946</v>
      </c>
      <c r="G44" s="185">
        <v>2019</v>
      </c>
      <c r="H44" s="73">
        <v>1500000</v>
      </c>
      <c r="I44" s="186" t="s">
        <v>922</v>
      </c>
      <c r="J44" s="103" t="s">
        <v>947</v>
      </c>
    </row>
    <row r="45" spans="1:10" x14ac:dyDescent="0.25">
      <c r="A45" s="60"/>
      <c r="B45" s="72" t="s">
        <v>534</v>
      </c>
      <c r="C45" s="177" t="s">
        <v>942</v>
      </c>
      <c r="D45" s="60"/>
      <c r="E45" s="179"/>
      <c r="F45" s="96" t="s">
        <v>929</v>
      </c>
      <c r="G45" s="179">
        <v>2019</v>
      </c>
      <c r="H45" s="80">
        <v>4500000</v>
      </c>
      <c r="I45" s="177" t="s">
        <v>922</v>
      </c>
      <c r="J45" s="85" t="s">
        <v>925</v>
      </c>
    </row>
    <row r="46" spans="1:10" x14ac:dyDescent="0.25">
      <c r="A46" s="60"/>
      <c r="B46" s="72" t="s">
        <v>558</v>
      </c>
      <c r="C46" s="177" t="s">
        <v>942</v>
      </c>
      <c r="D46" s="60"/>
      <c r="E46" s="179"/>
      <c r="F46" s="96" t="s">
        <v>948</v>
      </c>
      <c r="G46" s="179">
        <v>2019</v>
      </c>
      <c r="H46" s="80">
        <v>580000</v>
      </c>
      <c r="I46" s="177" t="s">
        <v>922</v>
      </c>
      <c r="J46" s="85" t="s">
        <v>925</v>
      </c>
    </row>
    <row r="47" spans="1:10" x14ac:dyDescent="0.25">
      <c r="A47" s="60"/>
      <c r="B47" s="72" t="s">
        <v>560</v>
      </c>
      <c r="C47" s="177" t="s">
        <v>942</v>
      </c>
      <c r="D47" s="60"/>
      <c r="E47" s="187" t="s">
        <v>949</v>
      </c>
      <c r="F47" s="96" t="s">
        <v>927</v>
      </c>
      <c r="G47" s="179">
        <v>2020</v>
      </c>
      <c r="H47" s="80">
        <v>3150000</v>
      </c>
      <c r="I47" s="177" t="s">
        <v>922</v>
      </c>
      <c r="J47" s="85" t="s">
        <v>925</v>
      </c>
    </row>
    <row r="48" spans="1:10" x14ac:dyDescent="0.25">
      <c r="A48" s="60"/>
      <c r="B48" s="72" t="s">
        <v>562</v>
      </c>
      <c r="C48" s="177" t="s">
        <v>942</v>
      </c>
      <c r="D48" s="60"/>
      <c r="E48" s="187" t="s">
        <v>950</v>
      </c>
      <c r="F48" s="96" t="s">
        <v>932</v>
      </c>
      <c r="G48" s="179">
        <v>2020</v>
      </c>
      <c r="H48" s="80">
        <v>9200000</v>
      </c>
      <c r="I48" s="177" t="s">
        <v>922</v>
      </c>
      <c r="J48" s="85" t="s">
        <v>925</v>
      </c>
    </row>
    <row r="49" spans="1:10" ht="15.75" x14ac:dyDescent="0.25">
      <c r="A49" s="60"/>
      <c r="B49" s="82" t="s">
        <v>563</v>
      </c>
      <c r="C49" s="177" t="s">
        <v>942</v>
      </c>
      <c r="D49" s="60"/>
      <c r="E49" s="187" t="s">
        <v>951</v>
      </c>
      <c r="F49" s="96" t="s">
        <v>952</v>
      </c>
      <c r="G49" s="179">
        <v>2020</v>
      </c>
      <c r="H49" s="80">
        <v>5500000</v>
      </c>
      <c r="I49" s="177" t="s">
        <v>922</v>
      </c>
      <c r="J49" s="85" t="s">
        <v>925</v>
      </c>
    </row>
    <row r="50" spans="1:10" ht="15.75" x14ac:dyDescent="0.25">
      <c r="A50" s="60"/>
      <c r="B50" s="82" t="s">
        <v>565</v>
      </c>
      <c r="C50" s="177" t="s">
        <v>942</v>
      </c>
      <c r="D50" s="60"/>
      <c r="E50" s="187" t="s">
        <v>951</v>
      </c>
      <c r="F50" s="96" t="s">
        <v>952</v>
      </c>
      <c r="G50" s="179">
        <v>2020</v>
      </c>
      <c r="H50" s="80">
        <v>3000000</v>
      </c>
      <c r="I50" s="177" t="s">
        <v>922</v>
      </c>
      <c r="J50" s="85" t="s">
        <v>925</v>
      </c>
    </row>
    <row r="51" spans="1:10" ht="15.75" x14ac:dyDescent="0.25">
      <c r="A51" s="60"/>
      <c r="B51" s="82" t="s">
        <v>566</v>
      </c>
      <c r="C51" s="177" t="s">
        <v>942</v>
      </c>
      <c r="D51" s="60"/>
      <c r="E51" s="187" t="s">
        <v>951</v>
      </c>
      <c r="F51" s="96" t="s">
        <v>924</v>
      </c>
      <c r="G51" s="179">
        <v>2020</v>
      </c>
      <c r="H51" s="80">
        <v>2250000</v>
      </c>
      <c r="I51" s="177" t="s">
        <v>922</v>
      </c>
      <c r="J51" s="85" t="s">
        <v>925</v>
      </c>
    </row>
    <row r="52" spans="1:10" ht="15.75" x14ac:dyDescent="0.25">
      <c r="A52" s="60"/>
      <c r="B52" s="82" t="s">
        <v>567</v>
      </c>
      <c r="C52" s="177" t="s">
        <v>942</v>
      </c>
      <c r="D52" s="60"/>
      <c r="E52" s="187" t="s">
        <v>951</v>
      </c>
      <c r="F52" s="96" t="s">
        <v>953</v>
      </c>
      <c r="G52" s="179">
        <v>2020</v>
      </c>
      <c r="H52" s="80">
        <v>750000</v>
      </c>
      <c r="I52" s="177" t="s">
        <v>922</v>
      </c>
      <c r="J52" s="85" t="s">
        <v>925</v>
      </c>
    </row>
    <row r="53" spans="1:10" ht="15.75" x14ac:dyDescent="0.25">
      <c r="A53" s="60"/>
      <c r="B53" s="82" t="s">
        <v>568</v>
      </c>
      <c r="C53" s="177" t="s">
        <v>942</v>
      </c>
      <c r="D53" s="60"/>
      <c r="E53" s="187" t="s">
        <v>951</v>
      </c>
      <c r="F53" s="96" t="s">
        <v>953</v>
      </c>
      <c r="G53" s="179">
        <v>2020</v>
      </c>
      <c r="H53" s="80">
        <v>400000</v>
      </c>
      <c r="I53" s="177" t="s">
        <v>922</v>
      </c>
      <c r="J53" s="85" t="s">
        <v>925</v>
      </c>
    </row>
    <row r="54" spans="1:10" ht="15.75" x14ac:dyDescent="0.25">
      <c r="A54" s="60"/>
      <c r="B54" s="82" t="s">
        <v>569</v>
      </c>
      <c r="C54" s="177" t="s">
        <v>942</v>
      </c>
      <c r="D54" s="60"/>
      <c r="E54" s="187" t="s">
        <v>951</v>
      </c>
      <c r="F54" s="96" t="s">
        <v>953</v>
      </c>
      <c r="G54" s="179">
        <v>2020</v>
      </c>
      <c r="H54" s="80">
        <v>400000</v>
      </c>
      <c r="I54" s="177" t="s">
        <v>922</v>
      </c>
      <c r="J54" s="85" t="s">
        <v>925</v>
      </c>
    </row>
    <row r="55" spans="1:10" ht="15.75" x14ac:dyDescent="0.25">
      <c r="A55" s="60"/>
      <c r="B55" s="82" t="s">
        <v>570</v>
      </c>
      <c r="C55" s="177" t="s">
        <v>942</v>
      </c>
      <c r="D55" s="60"/>
      <c r="E55" s="187" t="s">
        <v>951</v>
      </c>
      <c r="F55" s="96" t="s">
        <v>953</v>
      </c>
      <c r="G55" s="179">
        <v>2020</v>
      </c>
      <c r="H55" s="80">
        <v>500000</v>
      </c>
      <c r="I55" s="177" t="s">
        <v>922</v>
      </c>
      <c r="J55" s="85" t="s">
        <v>925</v>
      </c>
    </row>
    <row r="56" spans="1:10" ht="15.75" x14ac:dyDescent="0.25">
      <c r="A56" s="60"/>
      <c r="B56" s="82" t="s">
        <v>571</v>
      </c>
      <c r="C56" s="177" t="s">
        <v>942</v>
      </c>
      <c r="D56" s="60"/>
      <c r="E56" s="187" t="s">
        <v>951</v>
      </c>
      <c r="F56" s="96" t="s">
        <v>924</v>
      </c>
      <c r="G56" s="179">
        <v>2020</v>
      </c>
      <c r="H56" s="80">
        <v>750000</v>
      </c>
      <c r="I56" s="177" t="s">
        <v>922</v>
      </c>
      <c r="J56" s="85" t="s">
        <v>925</v>
      </c>
    </row>
    <row r="57" spans="1:10" ht="15.75" x14ac:dyDescent="0.25">
      <c r="A57" s="60"/>
      <c r="B57" s="82" t="s">
        <v>572</v>
      </c>
      <c r="C57" s="177" t="s">
        <v>942</v>
      </c>
      <c r="D57" s="60"/>
      <c r="E57" s="187" t="s">
        <v>951</v>
      </c>
      <c r="F57" s="96" t="s">
        <v>924</v>
      </c>
      <c r="G57" s="179">
        <v>2020</v>
      </c>
      <c r="H57" s="80">
        <v>700000</v>
      </c>
      <c r="I57" s="177" t="s">
        <v>922</v>
      </c>
      <c r="J57" s="85" t="s">
        <v>925</v>
      </c>
    </row>
    <row r="58" spans="1:10" ht="15.75" x14ac:dyDescent="0.25">
      <c r="A58" s="60"/>
      <c r="B58" s="82" t="s">
        <v>954</v>
      </c>
      <c r="C58" s="177" t="s">
        <v>942</v>
      </c>
      <c r="D58" s="60"/>
      <c r="E58" s="187" t="s">
        <v>951</v>
      </c>
      <c r="F58" s="96" t="s">
        <v>953</v>
      </c>
      <c r="G58" s="179">
        <v>2020</v>
      </c>
      <c r="H58" s="80">
        <v>600000</v>
      </c>
      <c r="I58" s="177" t="s">
        <v>922</v>
      </c>
      <c r="J58" s="85" t="s">
        <v>925</v>
      </c>
    </row>
    <row r="59" spans="1:10" ht="15.75" x14ac:dyDescent="0.25">
      <c r="A59" s="60"/>
      <c r="B59" s="82" t="s">
        <v>574</v>
      </c>
      <c r="C59" s="177" t="s">
        <v>942</v>
      </c>
      <c r="D59" s="60"/>
      <c r="E59" s="187" t="s">
        <v>951</v>
      </c>
      <c r="F59" s="96" t="s">
        <v>924</v>
      </c>
      <c r="G59" s="179">
        <v>2020</v>
      </c>
      <c r="H59" s="80">
        <v>1250000</v>
      </c>
      <c r="I59" s="177" t="s">
        <v>922</v>
      </c>
      <c r="J59" s="85" t="s">
        <v>925</v>
      </c>
    </row>
    <row r="60" spans="1:10" ht="15.75" x14ac:dyDescent="0.25">
      <c r="A60" s="60"/>
      <c r="B60" s="82" t="s">
        <v>575</v>
      </c>
      <c r="C60" s="177" t="s">
        <v>942</v>
      </c>
      <c r="D60" s="60"/>
      <c r="E60" s="187" t="s">
        <v>951</v>
      </c>
      <c r="F60" s="96" t="s">
        <v>924</v>
      </c>
      <c r="G60" s="179">
        <v>2020</v>
      </c>
      <c r="H60" s="80">
        <v>700000</v>
      </c>
      <c r="I60" s="177" t="s">
        <v>922</v>
      </c>
      <c r="J60" s="85" t="s">
        <v>925</v>
      </c>
    </row>
    <row r="61" spans="1:10" ht="15.75" x14ac:dyDescent="0.25">
      <c r="A61" s="60"/>
      <c r="B61" s="82" t="s">
        <v>576</v>
      </c>
      <c r="C61" s="177" t="s">
        <v>942</v>
      </c>
      <c r="D61" s="60"/>
      <c r="E61" s="187" t="s">
        <v>951</v>
      </c>
      <c r="F61" s="96" t="s">
        <v>924</v>
      </c>
      <c r="G61" s="179">
        <v>2020</v>
      </c>
      <c r="H61" s="80">
        <v>350000</v>
      </c>
      <c r="I61" s="177" t="s">
        <v>922</v>
      </c>
      <c r="J61" s="85" t="s">
        <v>925</v>
      </c>
    </row>
    <row r="62" spans="1:10" ht="15.75" x14ac:dyDescent="0.25">
      <c r="A62" s="60"/>
      <c r="B62" s="82" t="s">
        <v>577</v>
      </c>
      <c r="C62" s="177" t="s">
        <v>942</v>
      </c>
      <c r="D62" s="60"/>
      <c r="E62" s="187" t="s">
        <v>951</v>
      </c>
      <c r="F62" s="96" t="s">
        <v>924</v>
      </c>
      <c r="G62" s="179">
        <v>2020</v>
      </c>
      <c r="H62" s="80">
        <v>1000000</v>
      </c>
      <c r="I62" s="177" t="s">
        <v>922</v>
      </c>
      <c r="J62" s="85" t="s">
        <v>925</v>
      </c>
    </row>
    <row r="63" spans="1:10" x14ac:dyDescent="0.25">
      <c r="A63" s="60"/>
      <c r="B63" s="72" t="s">
        <v>579</v>
      </c>
      <c r="C63" s="177" t="s">
        <v>942</v>
      </c>
      <c r="D63" s="60"/>
      <c r="E63" s="187" t="s">
        <v>955</v>
      </c>
      <c r="F63" s="96" t="s">
        <v>956</v>
      </c>
      <c r="G63" s="179">
        <v>2020</v>
      </c>
      <c r="H63" s="80">
        <v>5500000</v>
      </c>
      <c r="I63" s="177" t="s">
        <v>922</v>
      </c>
      <c r="J63" s="85" t="s">
        <v>925</v>
      </c>
    </row>
    <row r="64" spans="1:10" x14ac:dyDescent="0.25">
      <c r="A64" s="60"/>
      <c r="B64" s="72" t="s">
        <v>580</v>
      </c>
      <c r="C64" s="177" t="s">
        <v>942</v>
      </c>
      <c r="D64" s="60"/>
      <c r="E64" s="187" t="s">
        <v>957</v>
      </c>
      <c r="F64" s="96" t="s">
        <v>924</v>
      </c>
      <c r="G64" s="179">
        <v>2020</v>
      </c>
      <c r="H64" s="80">
        <v>3000000</v>
      </c>
      <c r="I64" s="177" t="s">
        <v>958</v>
      </c>
      <c r="J64" s="85" t="s">
        <v>925</v>
      </c>
    </row>
    <row r="65" spans="1:10" x14ac:dyDescent="0.25">
      <c r="A65" s="60"/>
      <c r="B65" s="72" t="s">
        <v>579</v>
      </c>
      <c r="C65" s="177" t="s">
        <v>942</v>
      </c>
      <c r="D65" s="60"/>
      <c r="E65" s="188" t="s">
        <v>959</v>
      </c>
      <c r="F65" s="96"/>
      <c r="G65" s="179">
        <v>2021</v>
      </c>
      <c r="H65" s="80">
        <v>2499000</v>
      </c>
      <c r="I65" s="177" t="s">
        <v>958</v>
      </c>
      <c r="J65" s="85" t="s">
        <v>960</v>
      </c>
    </row>
    <row r="66" spans="1:10" x14ac:dyDescent="0.25">
      <c r="A66" s="60"/>
      <c r="B66" s="72" t="s">
        <v>583</v>
      </c>
      <c r="C66" s="177" t="s">
        <v>942</v>
      </c>
      <c r="D66" s="60"/>
      <c r="E66" s="188" t="s">
        <v>1125</v>
      </c>
      <c r="F66" s="96" t="s">
        <v>1129</v>
      </c>
      <c r="G66" s="179">
        <v>2021</v>
      </c>
      <c r="H66" s="80">
        <v>11667000</v>
      </c>
      <c r="I66" s="177" t="s">
        <v>958</v>
      </c>
      <c r="J66" s="85" t="s">
        <v>960</v>
      </c>
    </row>
    <row r="67" spans="1:10" x14ac:dyDescent="0.25">
      <c r="A67" s="60"/>
      <c r="B67" s="72" t="s">
        <v>1106</v>
      </c>
      <c r="C67" s="177" t="s">
        <v>942</v>
      </c>
      <c r="D67" s="60"/>
      <c r="E67" s="188" t="s">
        <v>1124</v>
      </c>
      <c r="F67" s="276" t="s">
        <v>1130</v>
      </c>
      <c r="G67" s="179">
        <v>2021</v>
      </c>
      <c r="H67" s="279">
        <v>5000000</v>
      </c>
      <c r="I67" s="177" t="s">
        <v>958</v>
      </c>
      <c r="J67" s="85" t="s">
        <v>960</v>
      </c>
    </row>
    <row r="68" spans="1:10" x14ac:dyDescent="0.25">
      <c r="A68" s="60"/>
      <c r="B68" s="72" t="s">
        <v>1107</v>
      </c>
      <c r="C68" s="177" t="s">
        <v>942</v>
      </c>
      <c r="D68" s="60"/>
      <c r="E68" s="188" t="s">
        <v>1125</v>
      </c>
      <c r="F68" s="276" t="s">
        <v>1131</v>
      </c>
      <c r="G68" s="179">
        <v>2021</v>
      </c>
      <c r="H68" s="279">
        <v>1750000</v>
      </c>
      <c r="I68" s="177" t="s">
        <v>958</v>
      </c>
      <c r="J68" s="85" t="s">
        <v>960</v>
      </c>
    </row>
    <row r="69" spans="1:10" x14ac:dyDescent="0.25">
      <c r="A69" s="60"/>
      <c r="B69" s="72" t="s">
        <v>1108</v>
      </c>
      <c r="C69" s="177" t="s">
        <v>942</v>
      </c>
      <c r="D69" s="60"/>
      <c r="E69" s="188" t="s">
        <v>1125</v>
      </c>
      <c r="F69" s="276" t="s">
        <v>1132</v>
      </c>
      <c r="G69" s="179">
        <v>2021</v>
      </c>
      <c r="H69" s="279">
        <v>8400000</v>
      </c>
      <c r="I69" s="177" t="s">
        <v>958</v>
      </c>
      <c r="J69" s="85" t="s">
        <v>960</v>
      </c>
    </row>
    <row r="70" spans="1:10" x14ac:dyDescent="0.25">
      <c r="A70" s="60"/>
      <c r="B70" s="72" t="s">
        <v>1109</v>
      </c>
      <c r="C70" s="177" t="s">
        <v>942</v>
      </c>
      <c r="D70" s="60"/>
      <c r="E70" s="188" t="s">
        <v>1126</v>
      </c>
      <c r="F70" s="276" t="s">
        <v>924</v>
      </c>
      <c r="G70" s="179">
        <v>2021</v>
      </c>
      <c r="H70" s="279">
        <v>1800000</v>
      </c>
      <c r="I70" s="177" t="s">
        <v>958</v>
      </c>
      <c r="J70" s="85" t="s">
        <v>960</v>
      </c>
    </row>
    <row r="71" spans="1:10" x14ac:dyDescent="0.25">
      <c r="A71" s="60"/>
      <c r="B71" s="21" t="s">
        <v>1123</v>
      </c>
      <c r="C71" s="177"/>
      <c r="D71" s="60"/>
      <c r="E71" s="188" t="s">
        <v>1127</v>
      </c>
      <c r="F71" s="278" t="s">
        <v>1133</v>
      </c>
      <c r="G71" s="179">
        <v>2021</v>
      </c>
      <c r="H71" s="279">
        <v>3000000</v>
      </c>
      <c r="I71" s="177" t="s">
        <v>958</v>
      </c>
      <c r="J71" s="85" t="s">
        <v>960</v>
      </c>
    </row>
    <row r="72" spans="1:10" x14ac:dyDescent="0.25">
      <c r="A72" s="60"/>
      <c r="B72" s="21" t="s">
        <v>1113</v>
      </c>
      <c r="C72" s="177"/>
      <c r="D72" s="60"/>
      <c r="E72" s="188" t="s">
        <v>1127</v>
      </c>
      <c r="F72" s="284" t="s">
        <v>1133</v>
      </c>
      <c r="G72" s="179">
        <v>2021</v>
      </c>
      <c r="H72" s="279">
        <v>2500000</v>
      </c>
      <c r="I72" s="177" t="s">
        <v>958</v>
      </c>
      <c r="J72" s="85" t="s">
        <v>960</v>
      </c>
    </row>
    <row r="73" spans="1:10" x14ac:dyDescent="0.25">
      <c r="A73" s="60"/>
      <c r="B73" s="21" t="s">
        <v>1114</v>
      </c>
      <c r="C73" s="177"/>
      <c r="D73" s="60"/>
      <c r="E73" s="188" t="s">
        <v>1127</v>
      </c>
      <c r="F73" s="284" t="s">
        <v>1133</v>
      </c>
      <c r="G73" s="179">
        <v>2021</v>
      </c>
      <c r="H73" s="279">
        <v>750000</v>
      </c>
      <c r="I73" s="177" t="s">
        <v>958</v>
      </c>
      <c r="J73" s="85" t="s">
        <v>960</v>
      </c>
    </row>
    <row r="74" spans="1:10" x14ac:dyDescent="0.25">
      <c r="A74" s="60"/>
      <c r="B74" s="21" t="s">
        <v>1115</v>
      </c>
      <c r="C74" s="177"/>
      <c r="D74" s="60"/>
      <c r="E74" s="188" t="s">
        <v>1127</v>
      </c>
      <c r="F74" s="278" t="s">
        <v>1134</v>
      </c>
      <c r="G74" s="179">
        <v>2021</v>
      </c>
      <c r="H74" s="279">
        <v>1400000</v>
      </c>
      <c r="I74" s="177" t="s">
        <v>958</v>
      </c>
      <c r="J74" s="85" t="s">
        <v>960</v>
      </c>
    </row>
    <row r="75" spans="1:10" x14ac:dyDescent="0.25">
      <c r="A75" s="60"/>
      <c r="B75" s="21" t="s">
        <v>1116</v>
      </c>
      <c r="C75" s="177"/>
      <c r="D75" s="60"/>
      <c r="E75" s="188" t="s">
        <v>1127</v>
      </c>
      <c r="F75" s="278" t="s">
        <v>1135</v>
      </c>
      <c r="G75" s="179">
        <v>2021</v>
      </c>
      <c r="H75" s="279">
        <v>500000</v>
      </c>
      <c r="I75" s="177" t="s">
        <v>958</v>
      </c>
      <c r="J75" s="85" t="s">
        <v>960</v>
      </c>
    </row>
    <row r="76" spans="1:10" x14ac:dyDescent="0.25">
      <c r="A76" s="60"/>
      <c r="B76" s="72" t="s">
        <v>1118</v>
      </c>
      <c r="C76" s="177" t="s">
        <v>982</v>
      </c>
      <c r="D76" s="60"/>
      <c r="E76" s="188" t="s">
        <v>1128</v>
      </c>
      <c r="F76" s="278"/>
      <c r="G76" s="179">
        <f>SUM(G8:G75)</f>
        <v>129182</v>
      </c>
      <c r="H76" s="279">
        <v>2128500</v>
      </c>
      <c r="I76" s="177" t="s">
        <v>958</v>
      </c>
      <c r="J76" s="85" t="s">
        <v>1120</v>
      </c>
    </row>
    <row r="77" spans="1:10" x14ac:dyDescent="0.25">
      <c r="A77" s="60"/>
      <c r="B77" s="72" t="s">
        <v>1119</v>
      </c>
      <c r="C77" s="177" t="s">
        <v>982</v>
      </c>
      <c r="D77" s="60"/>
      <c r="E77" s="188" t="s">
        <v>1128</v>
      </c>
      <c r="F77" s="278"/>
      <c r="G77" s="179">
        <v>2021</v>
      </c>
      <c r="H77" s="279">
        <v>1235000</v>
      </c>
      <c r="I77" s="177" t="s">
        <v>958</v>
      </c>
      <c r="J77" s="85" t="s">
        <v>1120</v>
      </c>
    </row>
    <row r="78" spans="1:10" x14ac:dyDescent="0.25">
      <c r="A78" s="60"/>
      <c r="B78" s="72"/>
      <c r="C78" s="177"/>
      <c r="D78" s="60"/>
      <c r="E78" s="188"/>
      <c r="F78" s="278"/>
      <c r="G78" s="179"/>
      <c r="H78" s="279"/>
      <c r="I78" s="177"/>
      <c r="J78" s="85"/>
    </row>
    <row r="79" spans="1:10" x14ac:dyDescent="0.25">
      <c r="A79" s="60"/>
      <c r="B79" s="72"/>
      <c r="C79" s="177"/>
      <c r="D79" s="60"/>
      <c r="E79" s="188"/>
      <c r="F79" s="278"/>
      <c r="G79" s="179"/>
      <c r="H79" s="279"/>
      <c r="I79" s="177"/>
      <c r="J79" s="85"/>
    </row>
    <row r="80" spans="1:10" x14ac:dyDescent="0.25">
      <c r="A80" s="60"/>
      <c r="B80" s="72"/>
      <c r="C80" s="177"/>
      <c r="D80" s="60"/>
      <c r="E80" s="188"/>
      <c r="F80" s="276"/>
      <c r="G80" s="179"/>
      <c r="H80" s="80"/>
      <c r="I80" s="177"/>
      <c r="J80" s="85"/>
    </row>
    <row r="81" spans="1:17" x14ac:dyDescent="0.25">
      <c r="A81" s="60"/>
      <c r="B81" s="72"/>
      <c r="C81" s="177"/>
      <c r="D81" s="60"/>
      <c r="E81" s="188"/>
      <c r="F81" s="96"/>
      <c r="G81" s="179"/>
      <c r="H81" s="80"/>
      <c r="I81" s="177"/>
      <c r="J81" s="85"/>
    </row>
    <row r="82" spans="1:17" x14ac:dyDescent="0.25">
      <c r="A82" s="60"/>
      <c r="B82" s="72"/>
      <c r="C82" s="177"/>
      <c r="D82" s="60"/>
      <c r="E82" s="179"/>
      <c r="F82" s="96"/>
      <c r="G82" s="179"/>
      <c r="H82" s="80"/>
      <c r="I82" s="177"/>
      <c r="J82" s="85"/>
    </row>
    <row r="83" spans="1:17" x14ac:dyDescent="0.25">
      <c r="A83" s="66" t="s">
        <v>746</v>
      </c>
      <c r="B83" s="66" t="s">
        <v>901</v>
      </c>
      <c r="C83" s="96"/>
      <c r="D83" s="60"/>
      <c r="E83" s="60"/>
      <c r="F83" s="96"/>
      <c r="G83" s="96"/>
      <c r="H83" s="60"/>
      <c r="I83" s="60"/>
      <c r="J83" s="85"/>
    </row>
    <row r="84" spans="1:17" x14ac:dyDescent="0.25">
      <c r="A84" s="60"/>
      <c r="B84" s="85"/>
      <c r="C84" s="96"/>
      <c r="D84" s="85"/>
      <c r="E84" s="60"/>
      <c r="F84" s="96"/>
      <c r="G84" s="96"/>
      <c r="H84" s="85"/>
      <c r="I84" s="96"/>
      <c r="J84" s="85"/>
      <c r="K84" s="91"/>
      <c r="L84" s="91"/>
      <c r="M84" s="91"/>
      <c r="N84" s="91"/>
      <c r="O84" s="91"/>
      <c r="P84" s="91"/>
    </row>
    <row r="85" spans="1:17" x14ac:dyDescent="0.25">
      <c r="A85" s="66" t="s">
        <v>747</v>
      </c>
      <c r="B85" s="66" t="s">
        <v>584</v>
      </c>
      <c r="C85" s="96"/>
      <c r="D85" s="60"/>
      <c r="E85" s="60"/>
      <c r="F85" s="96"/>
      <c r="G85" s="96"/>
      <c r="H85" s="60"/>
      <c r="I85" s="96"/>
      <c r="J85" s="85"/>
      <c r="K85" s="91"/>
    </row>
    <row r="86" spans="1:17" x14ac:dyDescent="0.25">
      <c r="A86" s="66"/>
      <c r="B86" s="60" t="s">
        <v>585</v>
      </c>
      <c r="C86" s="96"/>
      <c r="D86" s="60"/>
      <c r="E86" s="96"/>
      <c r="F86" s="284"/>
      <c r="G86" s="96">
        <v>2013</v>
      </c>
      <c r="H86" s="83">
        <v>5100000</v>
      </c>
      <c r="I86" s="94" t="s">
        <v>922</v>
      </c>
      <c r="J86" s="85" t="s">
        <v>925</v>
      </c>
      <c r="K86" s="91"/>
    </row>
    <row r="87" spans="1:17" x14ac:dyDescent="0.25">
      <c r="A87" s="66"/>
      <c r="B87" s="60" t="s">
        <v>586</v>
      </c>
      <c r="C87" s="96"/>
      <c r="D87" s="60"/>
      <c r="E87" s="96"/>
      <c r="F87" s="284" t="s">
        <v>1136</v>
      </c>
      <c r="G87" s="96">
        <v>2013</v>
      </c>
      <c r="H87" s="83">
        <v>49748528</v>
      </c>
      <c r="I87" s="94" t="s">
        <v>922</v>
      </c>
      <c r="J87" s="85" t="s">
        <v>925</v>
      </c>
      <c r="K87" s="91"/>
    </row>
    <row r="88" spans="1:17" x14ac:dyDescent="0.25">
      <c r="A88" s="60"/>
      <c r="B88" s="60" t="s">
        <v>587</v>
      </c>
      <c r="C88" s="96"/>
      <c r="D88" s="85"/>
      <c r="E88" s="85"/>
      <c r="F88" s="284" t="s">
        <v>1137</v>
      </c>
      <c r="G88" s="96">
        <v>2014</v>
      </c>
      <c r="H88" s="189">
        <v>17000000</v>
      </c>
      <c r="I88" s="96" t="s">
        <v>926</v>
      </c>
      <c r="J88" s="85" t="s">
        <v>925</v>
      </c>
      <c r="K88" s="91"/>
      <c r="L88" s="91"/>
      <c r="M88" s="91"/>
      <c r="N88" s="91"/>
      <c r="O88" s="91"/>
      <c r="P88" s="91"/>
      <c r="Q88" s="91"/>
    </row>
    <row r="89" spans="1:17" x14ac:dyDescent="0.25">
      <c r="A89" s="60"/>
      <c r="B89" s="60" t="s">
        <v>588</v>
      </c>
      <c r="C89" s="96"/>
      <c r="D89" s="85"/>
      <c r="E89" s="85"/>
      <c r="F89" s="284" t="s">
        <v>1138</v>
      </c>
      <c r="G89" s="96">
        <v>2014</v>
      </c>
      <c r="H89" s="189">
        <v>15000000</v>
      </c>
      <c r="I89" s="96" t="s">
        <v>926</v>
      </c>
      <c r="J89" s="85" t="s">
        <v>925</v>
      </c>
      <c r="K89" s="91"/>
      <c r="L89" s="91"/>
      <c r="M89" s="91"/>
      <c r="N89" s="91"/>
      <c r="O89" s="91"/>
      <c r="P89" s="91"/>
      <c r="Q89" s="91"/>
    </row>
    <row r="90" spans="1:17" x14ac:dyDescent="0.25">
      <c r="A90" s="60"/>
      <c r="B90" s="60" t="s">
        <v>589</v>
      </c>
      <c r="C90" s="96"/>
      <c r="D90" s="85"/>
      <c r="E90" s="85"/>
      <c r="F90" s="284" t="s">
        <v>1139</v>
      </c>
      <c r="G90" s="96"/>
      <c r="H90" s="189">
        <v>12000000</v>
      </c>
      <c r="I90" s="96" t="s">
        <v>922</v>
      </c>
      <c r="J90" s="85" t="s">
        <v>925</v>
      </c>
      <c r="K90" s="91"/>
      <c r="L90" s="91"/>
      <c r="M90" s="91"/>
      <c r="N90" s="91"/>
      <c r="O90" s="91"/>
      <c r="P90" s="91"/>
      <c r="Q90" s="91"/>
    </row>
    <row r="91" spans="1:17" ht="30" x14ac:dyDescent="0.25">
      <c r="A91" s="60"/>
      <c r="B91" s="65" t="s">
        <v>590</v>
      </c>
      <c r="C91" s="94"/>
      <c r="D91" s="102"/>
      <c r="E91" s="102"/>
      <c r="F91" s="284" t="s">
        <v>1139</v>
      </c>
      <c r="G91" s="94">
        <v>2014</v>
      </c>
      <c r="H91" s="190">
        <v>72000000</v>
      </c>
      <c r="I91" s="94" t="s">
        <v>961</v>
      </c>
      <c r="J91" s="103" t="s">
        <v>962</v>
      </c>
      <c r="K91" s="91"/>
      <c r="L91" s="91"/>
      <c r="M91" s="91"/>
      <c r="N91" s="91"/>
      <c r="O91" s="91"/>
      <c r="P91" s="91"/>
      <c r="Q91" s="91"/>
    </row>
    <row r="92" spans="1:17" ht="30" x14ac:dyDescent="0.25">
      <c r="A92" s="60"/>
      <c r="B92" s="65" t="s">
        <v>591</v>
      </c>
      <c r="C92" s="94"/>
      <c r="D92" s="102"/>
      <c r="E92" s="102"/>
      <c r="F92" s="283" t="s">
        <v>1137</v>
      </c>
      <c r="G92" s="94">
        <v>2014</v>
      </c>
      <c r="H92" s="190">
        <v>87017572</v>
      </c>
      <c r="I92" s="94" t="s">
        <v>963</v>
      </c>
      <c r="J92" s="103" t="s">
        <v>962</v>
      </c>
      <c r="K92" s="91"/>
      <c r="L92" s="91"/>
      <c r="M92" s="91"/>
      <c r="N92" s="91"/>
      <c r="O92" s="91"/>
      <c r="P92" s="91"/>
      <c r="Q92" s="91"/>
    </row>
    <row r="93" spans="1:17" x14ac:dyDescent="0.25">
      <c r="A93" s="60"/>
      <c r="B93" s="60" t="s">
        <v>592</v>
      </c>
      <c r="C93" s="96"/>
      <c r="D93" s="85"/>
      <c r="E93" s="85"/>
      <c r="F93" s="283" t="s">
        <v>1137</v>
      </c>
      <c r="G93" s="96">
        <v>2014</v>
      </c>
      <c r="H93" s="189">
        <v>24000000</v>
      </c>
      <c r="I93" s="96" t="s">
        <v>926</v>
      </c>
      <c r="J93" s="85" t="s">
        <v>925</v>
      </c>
      <c r="K93" s="91"/>
      <c r="L93" s="91"/>
      <c r="M93" s="91"/>
      <c r="N93" s="91"/>
      <c r="O93" s="91"/>
      <c r="P93" s="91"/>
      <c r="Q93" s="91"/>
    </row>
    <row r="94" spans="1:17" x14ac:dyDescent="0.25">
      <c r="A94" s="60"/>
      <c r="B94" s="60" t="s">
        <v>593</v>
      </c>
      <c r="C94" s="96"/>
      <c r="D94" s="85"/>
      <c r="E94" s="85"/>
      <c r="F94" s="283" t="s">
        <v>1137</v>
      </c>
      <c r="G94" s="96">
        <v>2014</v>
      </c>
      <c r="H94" s="189">
        <v>40000000</v>
      </c>
      <c r="I94" s="96" t="s">
        <v>926</v>
      </c>
      <c r="J94" s="85" t="s">
        <v>964</v>
      </c>
      <c r="K94" s="91"/>
      <c r="L94" s="91"/>
      <c r="M94" s="91"/>
      <c r="N94" s="91"/>
      <c r="O94" s="91"/>
      <c r="P94" s="91"/>
      <c r="Q94" s="91"/>
    </row>
    <row r="95" spans="1:17" x14ac:dyDescent="0.25">
      <c r="A95" s="60"/>
      <c r="B95" s="60" t="s">
        <v>594</v>
      </c>
      <c r="C95" s="96"/>
      <c r="D95" s="85"/>
      <c r="E95" s="85"/>
      <c r="F95" s="283" t="s">
        <v>1137</v>
      </c>
      <c r="G95" s="96">
        <v>2014</v>
      </c>
      <c r="H95" s="189">
        <v>105000000</v>
      </c>
      <c r="I95" s="96" t="s">
        <v>965</v>
      </c>
      <c r="J95" s="85"/>
      <c r="K95" s="91"/>
      <c r="L95" s="91"/>
      <c r="M95" s="91"/>
      <c r="N95" s="91"/>
      <c r="O95" s="91"/>
      <c r="P95" s="91"/>
      <c r="Q95" s="91"/>
    </row>
    <row r="96" spans="1:17" x14ac:dyDescent="0.25">
      <c r="A96" s="60"/>
      <c r="B96" s="60" t="s">
        <v>595</v>
      </c>
      <c r="C96" s="96"/>
      <c r="D96" s="85"/>
      <c r="E96" s="85"/>
      <c r="F96" s="284" t="s">
        <v>1140</v>
      </c>
      <c r="G96" s="96">
        <v>2014</v>
      </c>
      <c r="H96" s="84">
        <v>7000000</v>
      </c>
      <c r="I96" s="96" t="s">
        <v>926</v>
      </c>
      <c r="J96" s="85" t="s">
        <v>925</v>
      </c>
      <c r="K96" s="91"/>
      <c r="L96" s="91"/>
      <c r="M96" s="91"/>
      <c r="N96" s="91"/>
      <c r="O96" s="91"/>
      <c r="P96" s="91"/>
      <c r="Q96" s="91"/>
    </row>
    <row r="97" spans="1:17" x14ac:dyDescent="0.25">
      <c r="A97" s="60"/>
      <c r="B97" s="60" t="s">
        <v>596</v>
      </c>
      <c r="C97" s="96"/>
      <c r="D97" s="60"/>
      <c r="E97" s="96"/>
      <c r="F97" s="284" t="s">
        <v>1141</v>
      </c>
      <c r="G97" s="96">
        <v>2015</v>
      </c>
      <c r="H97" s="83">
        <v>20000000</v>
      </c>
      <c r="I97" s="96" t="s">
        <v>922</v>
      </c>
      <c r="J97" s="85" t="s">
        <v>925</v>
      </c>
      <c r="K97" s="91"/>
      <c r="L97" s="91"/>
      <c r="M97" s="91"/>
      <c r="N97" s="91"/>
      <c r="O97" s="91"/>
      <c r="P97" s="191"/>
      <c r="Q97" s="91"/>
    </row>
    <row r="98" spans="1:17" x14ac:dyDescent="0.25">
      <c r="A98" s="60"/>
      <c r="B98" s="60" t="s">
        <v>597</v>
      </c>
      <c r="C98" s="96"/>
      <c r="D98" s="60"/>
      <c r="E98" s="96"/>
      <c r="F98" s="284" t="s">
        <v>1137</v>
      </c>
      <c r="G98" s="96">
        <v>2015</v>
      </c>
      <c r="H98" s="83">
        <v>92130000</v>
      </c>
      <c r="I98" s="94" t="s">
        <v>922</v>
      </c>
      <c r="J98" s="85" t="s">
        <v>925</v>
      </c>
      <c r="K98" s="91"/>
      <c r="L98" s="91"/>
      <c r="M98" s="91"/>
      <c r="N98" s="91"/>
      <c r="O98" s="91"/>
      <c r="P98" s="191"/>
      <c r="Q98" s="91"/>
    </row>
    <row r="99" spans="1:17" x14ac:dyDescent="0.25">
      <c r="A99" s="60"/>
      <c r="B99" s="85" t="s">
        <v>598</v>
      </c>
      <c r="C99" s="96"/>
      <c r="D99" s="96"/>
      <c r="E99" s="96" t="s">
        <v>966</v>
      </c>
      <c r="F99" s="284" t="s">
        <v>1137</v>
      </c>
      <c r="G99" s="96">
        <v>2016</v>
      </c>
      <c r="H99" s="80">
        <v>69442142</v>
      </c>
      <c r="I99" s="186" t="s">
        <v>967</v>
      </c>
      <c r="J99" s="192" t="s">
        <v>925</v>
      </c>
      <c r="K99" s="91"/>
      <c r="L99" s="91"/>
      <c r="M99" s="91"/>
      <c r="N99" s="91"/>
      <c r="O99" s="91"/>
      <c r="P99" s="191"/>
      <c r="Q99" s="91"/>
    </row>
    <row r="100" spans="1:17" x14ac:dyDescent="0.25">
      <c r="A100" s="60"/>
      <c r="B100" s="60" t="s">
        <v>585</v>
      </c>
      <c r="C100" s="96"/>
      <c r="D100" s="60"/>
      <c r="E100" s="96"/>
      <c r="F100" s="284" t="s">
        <v>1142</v>
      </c>
      <c r="G100" s="96">
        <v>2016</v>
      </c>
      <c r="H100" s="83">
        <v>30766900</v>
      </c>
      <c r="I100" s="94" t="s">
        <v>922</v>
      </c>
      <c r="J100" s="85" t="s">
        <v>925</v>
      </c>
      <c r="K100" s="91"/>
      <c r="L100" s="91"/>
      <c r="M100" s="91"/>
      <c r="N100" s="91"/>
      <c r="O100" s="91"/>
      <c r="P100" s="191"/>
      <c r="Q100" s="91"/>
    </row>
    <row r="101" spans="1:17" x14ac:dyDescent="0.25">
      <c r="A101" s="60"/>
      <c r="B101" s="60" t="s">
        <v>599</v>
      </c>
      <c r="C101" s="96"/>
      <c r="D101" s="60"/>
      <c r="E101" s="96"/>
      <c r="F101" s="284" t="s">
        <v>1143</v>
      </c>
      <c r="G101" s="96">
        <v>2016</v>
      </c>
      <c r="H101" s="83">
        <v>13210858</v>
      </c>
      <c r="I101" s="94" t="s">
        <v>922</v>
      </c>
      <c r="J101" s="85" t="s">
        <v>925</v>
      </c>
      <c r="K101" s="91"/>
      <c r="L101" s="91"/>
      <c r="M101" s="91"/>
      <c r="N101" s="91"/>
      <c r="O101" s="91"/>
      <c r="P101" s="191"/>
      <c r="Q101" s="91"/>
    </row>
    <row r="102" spans="1:17" x14ac:dyDescent="0.25">
      <c r="A102" s="60"/>
      <c r="B102" s="60" t="s">
        <v>600</v>
      </c>
      <c r="C102" s="96"/>
      <c r="D102" s="60"/>
      <c r="E102" s="96"/>
      <c r="F102" s="284" t="s">
        <v>1137</v>
      </c>
      <c r="G102" s="96">
        <v>2016</v>
      </c>
      <c r="H102" s="83">
        <v>70012142</v>
      </c>
      <c r="I102" s="94" t="s">
        <v>922</v>
      </c>
      <c r="J102" s="85" t="s">
        <v>925</v>
      </c>
      <c r="K102" s="91"/>
      <c r="L102" s="91"/>
      <c r="M102" s="91"/>
      <c r="N102" s="91"/>
      <c r="O102" s="91"/>
      <c r="P102" s="191"/>
      <c r="Q102" s="91"/>
    </row>
    <row r="103" spans="1:17" x14ac:dyDescent="0.25">
      <c r="A103" s="60"/>
      <c r="B103" s="60" t="s">
        <v>601</v>
      </c>
      <c r="C103" s="96"/>
      <c r="D103" s="60"/>
      <c r="E103" s="96"/>
      <c r="F103" s="284" t="s">
        <v>1140</v>
      </c>
      <c r="G103" s="96">
        <v>2017</v>
      </c>
      <c r="H103" s="83">
        <v>23247100</v>
      </c>
      <c r="I103" s="96" t="s">
        <v>922</v>
      </c>
      <c r="J103" s="85" t="s">
        <v>925</v>
      </c>
      <c r="K103" s="91"/>
      <c r="L103" s="91"/>
      <c r="M103" s="91"/>
      <c r="N103" s="91"/>
      <c r="O103" s="91"/>
      <c r="P103" s="191"/>
      <c r="Q103" s="91"/>
    </row>
    <row r="104" spans="1:17" x14ac:dyDescent="0.25">
      <c r="A104" s="60"/>
      <c r="B104" s="60" t="s">
        <v>602</v>
      </c>
      <c r="C104" s="96"/>
      <c r="D104" s="60"/>
      <c r="E104" s="96"/>
      <c r="F104" s="284" t="s">
        <v>1144</v>
      </c>
      <c r="G104" s="96">
        <v>2017</v>
      </c>
      <c r="H104" s="83">
        <v>11812849</v>
      </c>
      <c r="I104" s="96" t="s">
        <v>922</v>
      </c>
      <c r="J104" s="85" t="s">
        <v>925</v>
      </c>
      <c r="K104" s="91"/>
      <c r="L104" s="91"/>
      <c r="M104" s="91"/>
      <c r="N104" s="91"/>
      <c r="O104" s="91"/>
      <c r="P104" s="191"/>
      <c r="Q104" s="91"/>
    </row>
    <row r="105" spans="1:17" x14ac:dyDescent="0.25">
      <c r="A105" s="60"/>
      <c r="B105" s="60" t="s">
        <v>604</v>
      </c>
      <c r="C105" s="96"/>
      <c r="D105" s="60"/>
      <c r="E105" s="96"/>
      <c r="F105" s="284" t="s">
        <v>1140</v>
      </c>
      <c r="G105" s="96">
        <v>2017</v>
      </c>
      <c r="H105" s="83">
        <v>13374000</v>
      </c>
      <c r="I105" s="96" t="s">
        <v>922</v>
      </c>
      <c r="J105" s="85" t="s">
        <v>925</v>
      </c>
      <c r="K105" s="91"/>
      <c r="L105" s="91"/>
      <c r="M105" s="91"/>
      <c r="N105" s="91"/>
      <c r="O105" s="91"/>
      <c r="P105" s="191"/>
      <c r="Q105" s="91"/>
    </row>
    <row r="106" spans="1:17" x14ac:dyDescent="0.25">
      <c r="A106" s="60"/>
      <c r="B106" s="60" t="s">
        <v>968</v>
      </c>
      <c r="C106" s="96"/>
      <c r="D106" s="60"/>
      <c r="E106" s="96"/>
      <c r="F106" s="284" t="s">
        <v>1142</v>
      </c>
      <c r="G106" s="96">
        <v>2018</v>
      </c>
      <c r="H106" s="83">
        <v>16428500</v>
      </c>
      <c r="I106" s="94" t="s">
        <v>922</v>
      </c>
      <c r="J106" s="85" t="s">
        <v>925</v>
      </c>
    </row>
    <row r="107" spans="1:17" x14ac:dyDescent="0.25">
      <c r="A107" s="60"/>
      <c r="B107" s="60" t="s">
        <v>585</v>
      </c>
      <c r="C107" s="96"/>
      <c r="D107" s="286"/>
      <c r="E107" s="96"/>
      <c r="F107" s="284"/>
      <c r="G107" s="286"/>
      <c r="H107" s="83">
        <v>50000000</v>
      </c>
      <c r="I107" s="96" t="s">
        <v>922</v>
      </c>
      <c r="J107" s="85" t="s">
        <v>969</v>
      </c>
    </row>
    <row r="108" spans="1:17" ht="45" x14ac:dyDescent="0.25">
      <c r="A108" s="60"/>
      <c r="B108" s="65" t="s">
        <v>606</v>
      </c>
      <c r="C108" s="94" t="s">
        <v>970</v>
      </c>
      <c r="D108" s="95" t="s">
        <v>971</v>
      </c>
      <c r="E108" s="61" t="s">
        <v>972</v>
      </c>
      <c r="F108" s="283" t="s">
        <v>973</v>
      </c>
      <c r="G108" s="94">
        <v>2020</v>
      </c>
      <c r="H108" s="87">
        <v>24142200</v>
      </c>
      <c r="I108" s="94" t="s">
        <v>922</v>
      </c>
      <c r="J108" s="102" t="s">
        <v>607</v>
      </c>
    </row>
    <row r="109" spans="1:17" x14ac:dyDescent="0.25">
      <c r="A109" s="60"/>
      <c r="B109" s="65" t="s">
        <v>608</v>
      </c>
      <c r="C109" s="94"/>
      <c r="D109" s="95"/>
      <c r="E109" s="61"/>
      <c r="F109" s="283" t="s">
        <v>1143</v>
      </c>
      <c r="G109" s="94"/>
      <c r="H109" s="68">
        <v>24274750</v>
      </c>
      <c r="I109" s="94"/>
      <c r="J109" s="102" t="s">
        <v>960</v>
      </c>
    </row>
    <row r="110" spans="1:17" ht="45" x14ac:dyDescent="0.25">
      <c r="A110" s="60"/>
      <c r="B110" s="86" t="s">
        <v>610</v>
      </c>
      <c r="C110" s="94"/>
      <c r="D110" s="95"/>
      <c r="E110" s="61"/>
      <c r="F110" s="283" t="s">
        <v>1143</v>
      </c>
      <c r="G110" s="94"/>
      <c r="H110" s="68">
        <v>72843240</v>
      </c>
      <c r="I110" s="94"/>
      <c r="J110" s="102" t="s">
        <v>960</v>
      </c>
    </row>
    <row r="111" spans="1:17" ht="30" x14ac:dyDescent="0.25">
      <c r="A111" s="60"/>
      <c r="B111" s="86" t="s">
        <v>611</v>
      </c>
      <c r="C111" s="94"/>
      <c r="D111" s="95"/>
      <c r="E111" s="61"/>
      <c r="F111" s="283" t="s">
        <v>1145</v>
      </c>
      <c r="G111" s="94"/>
      <c r="H111" s="68">
        <v>47487900</v>
      </c>
      <c r="I111" s="94"/>
      <c r="J111" s="102" t="s">
        <v>960</v>
      </c>
    </row>
    <row r="112" spans="1:17" ht="30" x14ac:dyDescent="0.25">
      <c r="A112" s="60"/>
      <c r="B112" s="86" t="s">
        <v>612</v>
      </c>
      <c r="C112" s="94"/>
      <c r="D112" s="95"/>
      <c r="E112" s="61"/>
      <c r="F112" s="283" t="s">
        <v>1145</v>
      </c>
      <c r="G112" s="94"/>
      <c r="H112" s="68">
        <v>31066500</v>
      </c>
      <c r="I112" s="94"/>
      <c r="J112" s="102" t="s">
        <v>960</v>
      </c>
    </row>
    <row r="113" spans="1:16" x14ac:dyDescent="0.25">
      <c r="A113" s="60"/>
      <c r="B113" s="65" t="s">
        <v>614</v>
      </c>
      <c r="C113" s="96"/>
      <c r="D113" s="60"/>
      <c r="E113" s="96"/>
      <c r="F113" s="284" t="s">
        <v>1146</v>
      </c>
      <c r="G113" s="96"/>
      <c r="H113" s="68">
        <v>9446100</v>
      </c>
      <c r="I113" s="96"/>
      <c r="J113" s="85" t="s">
        <v>960</v>
      </c>
    </row>
    <row r="114" spans="1:16" x14ac:dyDescent="0.25">
      <c r="A114" s="60"/>
      <c r="B114" s="60"/>
      <c r="C114" s="96"/>
      <c r="D114" s="60"/>
      <c r="E114" s="96"/>
      <c r="F114" s="284"/>
      <c r="G114" s="96"/>
      <c r="H114" s="83"/>
      <c r="I114" s="96"/>
      <c r="J114" s="85"/>
    </row>
    <row r="115" spans="1:16" x14ac:dyDescent="0.25">
      <c r="A115" s="60"/>
      <c r="B115" s="60"/>
      <c r="C115" s="96"/>
      <c r="D115" s="60"/>
      <c r="E115" s="60"/>
      <c r="F115" s="284"/>
      <c r="G115" s="96"/>
      <c r="H115" s="60"/>
      <c r="I115" s="60"/>
      <c r="J115" s="85"/>
      <c r="K115" s="91"/>
      <c r="L115" s="91"/>
      <c r="M115" s="91"/>
      <c r="N115" s="91"/>
      <c r="O115" s="193"/>
      <c r="P115" s="194"/>
    </row>
    <row r="116" spans="1:16" x14ac:dyDescent="0.25">
      <c r="A116" s="66" t="s">
        <v>974</v>
      </c>
      <c r="B116" s="66" t="s">
        <v>615</v>
      </c>
      <c r="C116" s="96"/>
      <c r="D116" s="60"/>
      <c r="E116" s="60"/>
      <c r="F116" s="284"/>
      <c r="G116" s="96"/>
      <c r="H116" s="60"/>
      <c r="I116" s="60"/>
      <c r="J116" s="85"/>
    </row>
    <row r="117" spans="1:16" x14ac:dyDescent="0.25">
      <c r="A117" s="60"/>
      <c r="B117" s="60" t="s">
        <v>616</v>
      </c>
      <c r="C117" s="96"/>
      <c r="D117" s="60"/>
      <c r="E117" s="60"/>
      <c r="F117" s="199" t="s">
        <v>975</v>
      </c>
      <c r="G117" s="96">
        <v>2013</v>
      </c>
      <c r="H117" s="84">
        <v>10038850</v>
      </c>
      <c r="I117" s="94" t="s">
        <v>922</v>
      </c>
      <c r="J117" s="85" t="s">
        <v>925</v>
      </c>
      <c r="L117" s="174"/>
    </row>
    <row r="118" spans="1:16" x14ac:dyDescent="0.25">
      <c r="A118" s="60"/>
      <c r="B118" s="88" t="s">
        <v>617</v>
      </c>
      <c r="C118" s="96"/>
      <c r="D118" s="60"/>
      <c r="E118" s="60"/>
      <c r="F118" s="199" t="s">
        <v>975</v>
      </c>
      <c r="G118" s="195">
        <v>2014</v>
      </c>
      <c r="H118" s="68">
        <v>47530000</v>
      </c>
      <c r="I118" s="94" t="s">
        <v>922</v>
      </c>
      <c r="J118" s="85" t="s">
        <v>925</v>
      </c>
    </row>
    <row r="119" spans="1:16" x14ac:dyDescent="0.25">
      <c r="A119" s="60"/>
      <c r="B119" s="60" t="s">
        <v>618</v>
      </c>
      <c r="C119" s="96"/>
      <c r="D119" s="60"/>
      <c r="E119" s="60"/>
      <c r="F119" s="199" t="s">
        <v>976</v>
      </c>
      <c r="G119" s="196">
        <v>2014</v>
      </c>
      <c r="H119" s="84">
        <v>100000000</v>
      </c>
      <c r="I119" s="94" t="s">
        <v>922</v>
      </c>
      <c r="J119" s="85" t="s">
        <v>977</v>
      </c>
    </row>
    <row r="120" spans="1:16" x14ac:dyDescent="0.25">
      <c r="A120" s="60"/>
      <c r="B120" s="60" t="s">
        <v>620</v>
      </c>
      <c r="C120" s="96"/>
      <c r="D120" s="60"/>
      <c r="E120" s="60"/>
      <c r="F120" s="199" t="s">
        <v>976</v>
      </c>
      <c r="G120" s="196">
        <v>2014</v>
      </c>
      <c r="H120" s="84">
        <v>76279000</v>
      </c>
      <c r="I120" s="94" t="s">
        <v>922</v>
      </c>
      <c r="J120" s="85" t="s">
        <v>728</v>
      </c>
    </row>
    <row r="121" spans="1:16" x14ac:dyDescent="0.25">
      <c r="A121" s="60"/>
      <c r="B121" s="60" t="s">
        <v>621</v>
      </c>
      <c r="C121" s="96"/>
      <c r="D121" s="60"/>
      <c r="E121" s="60"/>
      <c r="F121" s="61" t="s">
        <v>978</v>
      </c>
      <c r="G121" s="196">
        <v>2014</v>
      </c>
      <c r="H121" s="84">
        <v>50000000</v>
      </c>
      <c r="I121" s="94" t="s">
        <v>922</v>
      </c>
      <c r="J121" s="85" t="s">
        <v>728</v>
      </c>
    </row>
    <row r="122" spans="1:16" x14ac:dyDescent="0.25">
      <c r="A122" s="60"/>
      <c r="B122" s="60" t="s">
        <v>622</v>
      </c>
      <c r="C122" s="96"/>
      <c r="D122" s="60"/>
      <c r="E122" s="60"/>
      <c r="F122" s="199" t="s">
        <v>979</v>
      </c>
      <c r="G122" s="196">
        <v>2014</v>
      </c>
      <c r="H122" s="84">
        <v>129000000</v>
      </c>
      <c r="I122" s="94" t="s">
        <v>922</v>
      </c>
      <c r="J122" s="85" t="s">
        <v>980</v>
      </c>
    </row>
    <row r="123" spans="1:16" x14ac:dyDescent="0.25">
      <c r="A123" s="60"/>
      <c r="B123" s="60" t="s">
        <v>623</v>
      </c>
      <c r="C123" s="96"/>
      <c r="D123" s="60"/>
      <c r="E123" s="60"/>
      <c r="F123" s="284" t="s">
        <v>1147</v>
      </c>
      <c r="G123" s="196">
        <v>2014</v>
      </c>
      <c r="H123" s="84">
        <v>2517000</v>
      </c>
      <c r="I123" s="94" t="s">
        <v>922</v>
      </c>
      <c r="J123" s="85" t="s">
        <v>925</v>
      </c>
    </row>
    <row r="124" spans="1:16" ht="30" x14ac:dyDescent="0.25">
      <c r="A124" s="60"/>
      <c r="B124" s="88" t="s">
        <v>624</v>
      </c>
      <c r="C124" s="96"/>
      <c r="D124" s="60"/>
      <c r="E124" s="60"/>
      <c r="F124" s="199" t="s">
        <v>976</v>
      </c>
      <c r="G124" s="96">
        <v>2015</v>
      </c>
      <c r="H124" s="84">
        <v>30000000</v>
      </c>
      <c r="I124" s="94" t="s">
        <v>922</v>
      </c>
      <c r="J124" s="85" t="s">
        <v>925</v>
      </c>
    </row>
    <row r="125" spans="1:16" x14ac:dyDescent="0.25">
      <c r="A125" s="60"/>
      <c r="B125" s="60" t="s">
        <v>625</v>
      </c>
      <c r="C125" s="96"/>
      <c r="D125" s="60"/>
      <c r="E125" s="60"/>
      <c r="F125" s="199" t="s">
        <v>975</v>
      </c>
      <c r="G125" s="96">
        <v>2015</v>
      </c>
      <c r="H125" s="84">
        <v>50047000</v>
      </c>
      <c r="I125" s="94" t="s">
        <v>922</v>
      </c>
      <c r="J125" s="85" t="s">
        <v>925</v>
      </c>
    </row>
    <row r="126" spans="1:16" ht="30" x14ac:dyDescent="0.25">
      <c r="A126" s="60"/>
      <c r="B126" s="86" t="s">
        <v>626</v>
      </c>
      <c r="C126" s="94"/>
      <c r="D126" s="65"/>
      <c r="E126" s="65"/>
      <c r="F126" s="61" t="s">
        <v>981</v>
      </c>
      <c r="G126" s="94">
        <v>2015</v>
      </c>
      <c r="H126" s="68">
        <v>20000000</v>
      </c>
      <c r="I126" s="94" t="s">
        <v>922</v>
      </c>
      <c r="J126" s="102" t="s">
        <v>925</v>
      </c>
    </row>
    <row r="127" spans="1:16" x14ac:dyDescent="0.25">
      <c r="A127" s="60"/>
      <c r="B127" s="60" t="s">
        <v>627</v>
      </c>
      <c r="C127" s="96"/>
      <c r="D127" s="60"/>
      <c r="E127" s="60"/>
      <c r="F127" s="199" t="s">
        <v>976</v>
      </c>
      <c r="G127" s="96">
        <v>2015</v>
      </c>
      <c r="H127" s="84">
        <v>10000000</v>
      </c>
      <c r="I127" s="94" t="s">
        <v>922</v>
      </c>
      <c r="J127" s="85" t="s">
        <v>925</v>
      </c>
    </row>
    <row r="128" spans="1:16" x14ac:dyDescent="0.25">
      <c r="A128" s="60"/>
      <c r="B128" s="60" t="s">
        <v>628</v>
      </c>
      <c r="C128" s="96"/>
      <c r="D128" s="60"/>
      <c r="E128" s="60"/>
      <c r="F128" s="199" t="s">
        <v>975</v>
      </c>
      <c r="G128" s="96">
        <v>2015</v>
      </c>
      <c r="H128" s="84">
        <v>10000000</v>
      </c>
      <c r="I128" s="94" t="s">
        <v>922</v>
      </c>
      <c r="J128" s="85" t="s">
        <v>925</v>
      </c>
    </row>
    <row r="129" spans="1:10" x14ac:dyDescent="0.25">
      <c r="A129" s="60"/>
      <c r="B129" s="60" t="s">
        <v>629</v>
      </c>
      <c r="C129" s="96"/>
      <c r="D129" s="60"/>
      <c r="E129" s="60"/>
      <c r="F129" s="199" t="s">
        <v>975</v>
      </c>
      <c r="G129" s="96">
        <v>2015</v>
      </c>
      <c r="H129" s="84">
        <v>10000000</v>
      </c>
      <c r="I129" s="94" t="s">
        <v>922</v>
      </c>
      <c r="J129" s="85" t="s">
        <v>925</v>
      </c>
    </row>
    <row r="130" spans="1:10" x14ac:dyDescent="0.25">
      <c r="A130" s="60"/>
      <c r="B130" s="60" t="s">
        <v>630</v>
      </c>
      <c r="C130" s="96"/>
      <c r="D130" s="60"/>
      <c r="E130" s="60"/>
      <c r="F130" s="199" t="s">
        <v>975</v>
      </c>
      <c r="G130" s="96">
        <v>2015</v>
      </c>
      <c r="H130" s="84">
        <v>10000000</v>
      </c>
      <c r="I130" s="94" t="s">
        <v>922</v>
      </c>
      <c r="J130" s="85" t="s">
        <v>925</v>
      </c>
    </row>
    <row r="131" spans="1:10" x14ac:dyDescent="0.25">
      <c r="A131" s="60"/>
      <c r="B131" s="60" t="s">
        <v>631</v>
      </c>
      <c r="C131" s="96"/>
      <c r="D131" s="60"/>
      <c r="E131" s="60"/>
      <c r="F131" s="199" t="s">
        <v>975</v>
      </c>
      <c r="G131" s="96">
        <v>2015</v>
      </c>
      <c r="H131" s="84">
        <v>10000000</v>
      </c>
      <c r="I131" s="94" t="s">
        <v>922</v>
      </c>
      <c r="J131" s="85" t="s">
        <v>925</v>
      </c>
    </row>
    <row r="132" spans="1:10" x14ac:dyDescent="0.25">
      <c r="A132" s="60"/>
      <c r="B132" s="60" t="s">
        <v>632</v>
      </c>
      <c r="C132" s="96"/>
      <c r="D132" s="60"/>
      <c r="E132" s="60"/>
      <c r="F132" s="199" t="s">
        <v>975</v>
      </c>
      <c r="G132" s="96">
        <v>2015</v>
      </c>
      <c r="H132" s="84">
        <v>10000000</v>
      </c>
      <c r="I132" s="94" t="s">
        <v>922</v>
      </c>
      <c r="J132" s="85" t="s">
        <v>925</v>
      </c>
    </row>
    <row r="133" spans="1:10" x14ac:dyDescent="0.25">
      <c r="A133" s="60"/>
      <c r="B133" s="60" t="s">
        <v>633</v>
      </c>
      <c r="C133" s="96"/>
      <c r="D133" s="60"/>
      <c r="E133" s="60"/>
      <c r="F133" s="199" t="s">
        <v>975</v>
      </c>
      <c r="G133" s="96">
        <v>2015</v>
      </c>
      <c r="H133" s="84">
        <v>10000000</v>
      </c>
      <c r="I133" s="94" t="s">
        <v>922</v>
      </c>
      <c r="J133" s="85" t="s">
        <v>925</v>
      </c>
    </row>
    <row r="134" spans="1:10" x14ac:dyDescent="0.25">
      <c r="A134" s="60"/>
      <c r="B134" s="60" t="s">
        <v>634</v>
      </c>
      <c r="C134" s="96"/>
      <c r="D134" s="60"/>
      <c r="E134" s="60"/>
      <c r="F134" s="199" t="s">
        <v>975</v>
      </c>
      <c r="G134" s="96">
        <v>2015</v>
      </c>
      <c r="H134" s="84">
        <v>10000000</v>
      </c>
      <c r="I134" s="94" t="s">
        <v>922</v>
      </c>
      <c r="J134" s="85" t="s">
        <v>925</v>
      </c>
    </row>
    <row r="135" spans="1:10" x14ac:dyDescent="0.25">
      <c r="A135" s="60"/>
      <c r="B135" s="60" t="s">
        <v>635</v>
      </c>
      <c r="C135" s="96"/>
      <c r="D135" s="60"/>
      <c r="E135" s="60"/>
      <c r="F135" s="199" t="s">
        <v>975</v>
      </c>
      <c r="G135" s="96">
        <v>2015</v>
      </c>
      <c r="H135" s="84">
        <v>10000000</v>
      </c>
      <c r="I135" s="94" t="s">
        <v>922</v>
      </c>
      <c r="J135" s="85" t="s">
        <v>925</v>
      </c>
    </row>
    <row r="136" spans="1:10" x14ac:dyDescent="0.25">
      <c r="A136" s="60"/>
      <c r="B136" s="60" t="s">
        <v>636</v>
      </c>
      <c r="C136" s="96"/>
      <c r="D136" s="60"/>
      <c r="E136" s="60"/>
      <c r="F136" s="199" t="s">
        <v>976</v>
      </c>
      <c r="G136" s="96">
        <v>2016</v>
      </c>
      <c r="H136" s="84">
        <v>15000000</v>
      </c>
      <c r="I136" s="94" t="s">
        <v>922</v>
      </c>
      <c r="J136" s="85" t="s">
        <v>925</v>
      </c>
    </row>
    <row r="137" spans="1:10" x14ac:dyDescent="0.25">
      <c r="A137" s="60"/>
      <c r="B137" s="60" t="s">
        <v>637</v>
      </c>
      <c r="C137" s="96"/>
      <c r="D137" s="60"/>
      <c r="E137" s="60"/>
      <c r="F137" s="199" t="s">
        <v>976</v>
      </c>
      <c r="G137" s="96">
        <v>2016</v>
      </c>
      <c r="H137" s="84">
        <v>75963000</v>
      </c>
      <c r="I137" s="94" t="s">
        <v>922</v>
      </c>
      <c r="J137" s="85" t="s">
        <v>925</v>
      </c>
    </row>
    <row r="138" spans="1:10" x14ac:dyDescent="0.25">
      <c r="A138" s="60"/>
      <c r="B138" s="85" t="s">
        <v>638</v>
      </c>
      <c r="C138" s="96"/>
      <c r="D138" s="60"/>
      <c r="E138" s="60"/>
      <c r="F138" s="199" t="s">
        <v>976</v>
      </c>
      <c r="G138" s="96">
        <v>2016</v>
      </c>
      <c r="H138" s="84">
        <v>28620000</v>
      </c>
      <c r="I138" s="94" t="s">
        <v>922</v>
      </c>
      <c r="J138" s="85" t="s">
        <v>925</v>
      </c>
    </row>
    <row r="139" spans="1:10" x14ac:dyDescent="0.25">
      <c r="A139" s="60"/>
      <c r="B139" s="60" t="s">
        <v>639</v>
      </c>
      <c r="C139" s="96"/>
      <c r="D139" s="60"/>
      <c r="E139" s="60"/>
      <c r="F139" s="199" t="s">
        <v>975</v>
      </c>
      <c r="G139" s="96">
        <v>2016</v>
      </c>
      <c r="H139" s="84">
        <v>10000000</v>
      </c>
      <c r="I139" s="94" t="s">
        <v>922</v>
      </c>
      <c r="J139" s="85" t="s">
        <v>925</v>
      </c>
    </row>
    <row r="140" spans="1:10" x14ac:dyDescent="0.25">
      <c r="A140" s="60"/>
      <c r="B140" s="60" t="s">
        <v>640</v>
      </c>
      <c r="C140" s="96"/>
      <c r="D140" s="60"/>
      <c r="E140" s="60"/>
      <c r="F140" s="199" t="s">
        <v>975</v>
      </c>
      <c r="G140" s="96">
        <v>2016</v>
      </c>
      <c r="H140" s="84">
        <v>16222858</v>
      </c>
      <c r="I140" s="94" t="s">
        <v>922</v>
      </c>
      <c r="J140" s="85" t="s">
        <v>925</v>
      </c>
    </row>
    <row r="141" spans="1:10" x14ac:dyDescent="0.25">
      <c r="A141" s="60"/>
      <c r="B141" s="60" t="s">
        <v>641</v>
      </c>
      <c r="C141" s="96"/>
      <c r="D141" s="60"/>
      <c r="E141" s="60"/>
      <c r="F141" s="199" t="s">
        <v>975</v>
      </c>
      <c r="G141" s="96">
        <v>2016</v>
      </c>
      <c r="H141" s="84">
        <v>48568000</v>
      </c>
      <c r="I141" s="94" t="s">
        <v>922</v>
      </c>
      <c r="J141" s="85" t="s">
        <v>925</v>
      </c>
    </row>
    <row r="142" spans="1:10" x14ac:dyDescent="0.25">
      <c r="A142" s="60"/>
      <c r="B142" s="60" t="s">
        <v>642</v>
      </c>
      <c r="C142" s="96"/>
      <c r="D142" s="60"/>
      <c r="E142" s="60"/>
      <c r="F142" s="199" t="s">
        <v>975</v>
      </c>
      <c r="G142" s="96">
        <v>2016</v>
      </c>
      <c r="H142" s="84">
        <v>72454000</v>
      </c>
      <c r="I142" s="94" t="s">
        <v>922</v>
      </c>
      <c r="J142" s="85" t="s">
        <v>925</v>
      </c>
    </row>
    <row r="143" spans="1:10" x14ac:dyDescent="0.25">
      <c r="A143" s="60"/>
      <c r="B143" s="60" t="s">
        <v>643</v>
      </c>
      <c r="C143" s="96"/>
      <c r="D143" s="60"/>
      <c r="E143" s="60"/>
      <c r="F143" s="199" t="s">
        <v>975</v>
      </c>
      <c r="G143" s="96">
        <v>2016</v>
      </c>
      <c r="H143" s="84">
        <v>42770000</v>
      </c>
      <c r="I143" s="94" t="s">
        <v>922</v>
      </c>
      <c r="J143" s="85" t="s">
        <v>925</v>
      </c>
    </row>
    <row r="144" spans="1:10" x14ac:dyDescent="0.25">
      <c r="A144" s="60"/>
      <c r="B144" s="60" t="s">
        <v>644</v>
      </c>
      <c r="C144" s="96"/>
      <c r="D144" s="60"/>
      <c r="E144" s="60"/>
      <c r="F144" s="199" t="s">
        <v>975</v>
      </c>
      <c r="G144" s="96">
        <v>2016</v>
      </c>
      <c r="H144" s="84">
        <v>12544000</v>
      </c>
      <c r="I144" s="94" t="s">
        <v>922</v>
      </c>
      <c r="J144" s="85" t="s">
        <v>925</v>
      </c>
    </row>
    <row r="145" spans="1:19" x14ac:dyDescent="0.25">
      <c r="A145" s="60"/>
      <c r="B145" s="60" t="s">
        <v>645</v>
      </c>
      <c r="C145" s="96"/>
      <c r="D145" s="60"/>
      <c r="E145" s="60"/>
      <c r="F145" s="199" t="s">
        <v>976</v>
      </c>
      <c r="G145" s="96">
        <v>2016</v>
      </c>
      <c r="H145" s="84">
        <v>53342500</v>
      </c>
      <c r="I145" s="94" t="s">
        <v>922</v>
      </c>
      <c r="J145" s="85" t="s">
        <v>925</v>
      </c>
    </row>
    <row r="146" spans="1:19" x14ac:dyDescent="0.25">
      <c r="A146" s="60"/>
      <c r="B146" s="60" t="s">
        <v>646</v>
      </c>
      <c r="C146" s="96"/>
      <c r="D146" s="60"/>
      <c r="E146" s="60"/>
      <c r="F146" s="199" t="s">
        <v>976</v>
      </c>
      <c r="G146" s="96">
        <v>2016</v>
      </c>
      <c r="H146" s="84">
        <v>43512500</v>
      </c>
      <c r="I146" s="94" t="s">
        <v>922</v>
      </c>
      <c r="J146" s="85" t="s">
        <v>925</v>
      </c>
    </row>
    <row r="147" spans="1:19" x14ac:dyDescent="0.25">
      <c r="A147" s="60"/>
      <c r="B147" s="60" t="s">
        <v>647</v>
      </c>
      <c r="C147" s="96"/>
      <c r="D147" s="60"/>
      <c r="E147" s="60"/>
      <c r="F147" s="199" t="s">
        <v>976</v>
      </c>
      <c r="G147" s="96">
        <v>2016</v>
      </c>
      <c r="H147" s="84">
        <v>15000000</v>
      </c>
      <c r="I147" s="94" t="s">
        <v>922</v>
      </c>
      <c r="J147" s="85" t="s">
        <v>925</v>
      </c>
    </row>
    <row r="148" spans="1:19" x14ac:dyDescent="0.25">
      <c r="A148" s="60"/>
      <c r="B148" s="60" t="s">
        <v>648</v>
      </c>
      <c r="C148" s="96"/>
      <c r="D148" s="60"/>
      <c r="E148" s="60"/>
      <c r="F148" s="199" t="s">
        <v>976</v>
      </c>
      <c r="G148" s="96">
        <v>2016</v>
      </c>
      <c r="H148" s="84">
        <v>20000000</v>
      </c>
      <c r="I148" s="94" t="s">
        <v>922</v>
      </c>
      <c r="J148" s="85" t="s">
        <v>925</v>
      </c>
    </row>
    <row r="149" spans="1:19" x14ac:dyDescent="0.25">
      <c r="A149" s="60"/>
      <c r="B149" s="60" t="s">
        <v>649</v>
      </c>
      <c r="C149" s="96"/>
      <c r="D149" s="60"/>
      <c r="E149" s="60"/>
      <c r="F149" s="199" t="s">
        <v>976</v>
      </c>
      <c r="G149" s="96">
        <v>2016</v>
      </c>
      <c r="H149" s="84">
        <v>21197000</v>
      </c>
      <c r="I149" s="94" t="s">
        <v>922</v>
      </c>
      <c r="J149" s="85" t="s">
        <v>925</v>
      </c>
    </row>
    <row r="150" spans="1:19" x14ac:dyDescent="0.25">
      <c r="A150" s="60"/>
      <c r="B150" s="60" t="s">
        <v>650</v>
      </c>
      <c r="C150" s="96"/>
      <c r="D150" s="60"/>
      <c r="E150" s="60"/>
      <c r="F150" s="199" t="s">
        <v>976</v>
      </c>
      <c r="G150" s="96">
        <v>2017</v>
      </c>
      <c r="H150" s="84">
        <v>107025000</v>
      </c>
      <c r="I150" s="94" t="s">
        <v>922</v>
      </c>
      <c r="J150" s="85" t="s">
        <v>925</v>
      </c>
    </row>
    <row r="151" spans="1:19" ht="45" x14ac:dyDescent="0.25">
      <c r="A151" s="60"/>
      <c r="B151" s="86" t="s">
        <v>651</v>
      </c>
      <c r="C151" s="94"/>
      <c r="D151" s="65"/>
      <c r="E151" s="65"/>
      <c r="F151" s="61" t="s">
        <v>975</v>
      </c>
      <c r="G151" s="94">
        <v>2017</v>
      </c>
      <c r="H151" s="68">
        <v>283960900</v>
      </c>
      <c r="I151" s="94" t="s">
        <v>922</v>
      </c>
      <c r="J151" s="102" t="s">
        <v>925</v>
      </c>
    </row>
    <row r="152" spans="1:19" ht="30" x14ac:dyDescent="0.25">
      <c r="A152" s="60"/>
      <c r="B152" s="86" t="s">
        <v>652</v>
      </c>
      <c r="C152" s="94"/>
      <c r="D152" s="65"/>
      <c r="E152" s="65"/>
      <c r="F152" s="199" t="s">
        <v>976</v>
      </c>
      <c r="G152" s="94">
        <v>2017</v>
      </c>
      <c r="H152" s="68">
        <v>177450000</v>
      </c>
      <c r="I152" s="94" t="s">
        <v>922</v>
      </c>
      <c r="J152" s="102" t="s">
        <v>925</v>
      </c>
    </row>
    <row r="153" spans="1:19" ht="30" x14ac:dyDescent="0.25">
      <c r="A153" s="60"/>
      <c r="B153" s="86" t="s">
        <v>653</v>
      </c>
      <c r="C153" s="94"/>
      <c r="D153" s="65"/>
      <c r="E153" s="65"/>
      <c r="F153" s="199" t="s">
        <v>975</v>
      </c>
      <c r="G153" s="94">
        <v>2017</v>
      </c>
      <c r="H153" s="68">
        <v>153120000</v>
      </c>
      <c r="I153" s="94" t="s">
        <v>922</v>
      </c>
      <c r="J153" s="102" t="s">
        <v>925</v>
      </c>
    </row>
    <row r="154" spans="1:19" ht="60" x14ac:dyDescent="0.25">
      <c r="A154" s="60"/>
      <c r="B154" s="86" t="s">
        <v>654</v>
      </c>
      <c r="C154" s="94" t="s">
        <v>982</v>
      </c>
      <c r="D154" s="65"/>
      <c r="E154" s="197" t="s">
        <v>983</v>
      </c>
      <c r="F154" s="61" t="s">
        <v>975</v>
      </c>
      <c r="G154" s="94">
        <v>2018</v>
      </c>
      <c r="H154" s="68">
        <v>284938000</v>
      </c>
      <c r="I154" s="94" t="s">
        <v>922</v>
      </c>
      <c r="J154" s="102" t="s">
        <v>925</v>
      </c>
    </row>
    <row r="155" spans="1:19" ht="30" x14ac:dyDescent="0.25">
      <c r="A155" s="60"/>
      <c r="B155" s="86" t="s">
        <v>655</v>
      </c>
      <c r="C155" s="94" t="s">
        <v>982</v>
      </c>
      <c r="D155" s="65"/>
      <c r="E155" s="197" t="s">
        <v>983</v>
      </c>
      <c r="F155" s="61" t="s">
        <v>976</v>
      </c>
      <c r="G155" s="94">
        <v>2018</v>
      </c>
      <c r="H155" s="68">
        <v>207272000</v>
      </c>
      <c r="I155" s="94" t="s">
        <v>922</v>
      </c>
      <c r="J155" s="102" t="s">
        <v>925</v>
      </c>
    </row>
    <row r="156" spans="1:19" ht="30" x14ac:dyDescent="0.25">
      <c r="A156" s="60"/>
      <c r="B156" s="86" t="s">
        <v>656</v>
      </c>
      <c r="C156" s="94" t="s">
        <v>982</v>
      </c>
      <c r="D156" s="65"/>
      <c r="E156" s="197" t="s">
        <v>984</v>
      </c>
      <c r="F156" s="61" t="s">
        <v>975</v>
      </c>
      <c r="G156" s="94">
        <v>2018</v>
      </c>
      <c r="H156" s="68">
        <v>167212500</v>
      </c>
      <c r="I156" s="94" t="s">
        <v>922</v>
      </c>
      <c r="J156" s="102" t="s">
        <v>925</v>
      </c>
    </row>
    <row r="157" spans="1:19" x14ac:dyDescent="0.25">
      <c r="A157" s="60"/>
      <c r="B157" s="88" t="s">
        <v>657</v>
      </c>
      <c r="C157" s="96" t="s">
        <v>982</v>
      </c>
      <c r="D157" s="60"/>
      <c r="E157" s="198" t="s">
        <v>985</v>
      </c>
      <c r="F157" s="199" t="s">
        <v>979</v>
      </c>
      <c r="G157" s="96">
        <v>2018</v>
      </c>
      <c r="H157" s="84">
        <v>34287500</v>
      </c>
      <c r="I157" s="94" t="s">
        <v>922</v>
      </c>
      <c r="J157" s="85" t="s">
        <v>925</v>
      </c>
    </row>
    <row r="158" spans="1:19" x14ac:dyDescent="0.25">
      <c r="A158" s="60"/>
      <c r="B158" s="60" t="s">
        <v>658</v>
      </c>
      <c r="C158" s="96" t="s">
        <v>942</v>
      </c>
      <c r="D158" s="199"/>
      <c r="E158" s="60"/>
      <c r="F158" s="199" t="s">
        <v>986</v>
      </c>
      <c r="G158" s="96">
        <v>2018</v>
      </c>
      <c r="H158" s="89">
        <v>6000000</v>
      </c>
      <c r="I158" s="96" t="s">
        <v>922</v>
      </c>
      <c r="J158" s="85" t="s">
        <v>925</v>
      </c>
      <c r="K158" s="200"/>
      <c r="L158" s="200"/>
      <c r="M158" s="200"/>
      <c r="N158" s="200"/>
      <c r="O158" s="200"/>
      <c r="P158" s="201"/>
      <c r="Q158" s="200"/>
      <c r="R158" s="200"/>
      <c r="S158" s="200"/>
    </row>
    <row r="159" spans="1:19" ht="30" x14ac:dyDescent="0.25">
      <c r="A159" s="60"/>
      <c r="B159" s="86" t="s">
        <v>659</v>
      </c>
      <c r="C159" s="94" t="s">
        <v>982</v>
      </c>
      <c r="D159" s="61"/>
      <c r="E159" s="65"/>
      <c r="F159" s="61" t="s">
        <v>976</v>
      </c>
      <c r="G159" s="94">
        <v>2018</v>
      </c>
      <c r="H159" s="77">
        <v>600000000</v>
      </c>
      <c r="I159" s="94" t="s">
        <v>922</v>
      </c>
      <c r="J159" s="102" t="s">
        <v>987</v>
      </c>
      <c r="K159" s="200"/>
      <c r="L159" s="200"/>
      <c r="M159" s="200"/>
      <c r="N159" s="200"/>
      <c r="O159" s="200"/>
      <c r="P159" s="201"/>
      <c r="Q159" s="200"/>
      <c r="R159" s="200"/>
      <c r="S159" s="200"/>
    </row>
    <row r="160" spans="1:19" ht="30" x14ac:dyDescent="0.25">
      <c r="A160" s="60"/>
      <c r="B160" s="86" t="s">
        <v>661</v>
      </c>
      <c r="C160" s="94"/>
      <c r="D160" s="61"/>
      <c r="E160" s="197" t="s">
        <v>988</v>
      </c>
      <c r="F160" s="61" t="s">
        <v>975</v>
      </c>
      <c r="G160" s="195"/>
      <c r="H160" s="77">
        <v>182620500</v>
      </c>
      <c r="I160" s="94" t="s">
        <v>922</v>
      </c>
      <c r="J160" s="102" t="s">
        <v>925</v>
      </c>
      <c r="K160" s="200"/>
      <c r="L160" s="200"/>
      <c r="M160" s="200"/>
      <c r="N160" s="200"/>
      <c r="O160" s="200"/>
      <c r="P160" s="201"/>
      <c r="Q160" s="200"/>
      <c r="R160" s="200"/>
      <c r="S160" s="200"/>
    </row>
    <row r="161" spans="1:19" x14ac:dyDescent="0.25">
      <c r="A161" s="60"/>
      <c r="B161" s="86" t="s">
        <v>663</v>
      </c>
      <c r="C161" s="94"/>
      <c r="D161" s="61"/>
      <c r="E161" s="65"/>
      <c r="F161" s="61" t="s">
        <v>976</v>
      </c>
      <c r="G161" s="195">
        <v>2019</v>
      </c>
      <c r="H161" s="77">
        <v>78875000</v>
      </c>
      <c r="I161" s="94" t="s">
        <v>922</v>
      </c>
      <c r="J161" s="102" t="s">
        <v>925</v>
      </c>
      <c r="K161" s="200"/>
      <c r="L161" s="200"/>
      <c r="M161" s="200"/>
      <c r="N161" s="200"/>
      <c r="O161" s="200"/>
      <c r="P161" s="201"/>
      <c r="Q161" s="200"/>
      <c r="R161" s="200"/>
      <c r="S161" s="200"/>
    </row>
    <row r="162" spans="1:19" ht="45" x14ac:dyDescent="0.25">
      <c r="A162" s="60"/>
      <c r="B162" s="86" t="s">
        <v>665</v>
      </c>
      <c r="C162" s="94" t="s">
        <v>982</v>
      </c>
      <c r="D162" s="61"/>
      <c r="E162" s="197" t="s">
        <v>989</v>
      </c>
      <c r="F162" s="61" t="s">
        <v>978</v>
      </c>
      <c r="G162" s="195">
        <v>2019</v>
      </c>
      <c r="H162" s="77">
        <v>133634500</v>
      </c>
      <c r="I162" s="94" t="s">
        <v>922</v>
      </c>
      <c r="J162" s="102" t="s">
        <v>925</v>
      </c>
      <c r="K162" s="200"/>
      <c r="L162" s="200"/>
      <c r="M162" s="200"/>
      <c r="N162" s="200"/>
      <c r="O162" s="200"/>
      <c r="P162" s="201"/>
      <c r="Q162" s="200"/>
      <c r="R162" s="200"/>
      <c r="S162" s="200"/>
    </row>
    <row r="163" spans="1:19" x14ac:dyDescent="0.25">
      <c r="A163" s="60"/>
      <c r="B163" s="86" t="s">
        <v>666</v>
      </c>
      <c r="C163" s="94" t="s">
        <v>982</v>
      </c>
      <c r="D163" s="61"/>
      <c r="E163" s="197" t="s">
        <v>988</v>
      </c>
      <c r="F163" s="61" t="s">
        <v>979</v>
      </c>
      <c r="G163" s="195">
        <v>2019</v>
      </c>
      <c r="H163" s="77">
        <v>58468200</v>
      </c>
      <c r="I163" s="94" t="s">
        <v>922</v>
      </c>
      <c r="J163" s="102" t="s">
        <v>925</v>
      </c>
      <c r="K163" s="200"/>
      <c r="L163" s="200"/>
      <c r="M163" s="200"/>
      <c r="N163" s="200"/>
      <c r="O163" s="200"/>
      <c r="P163" s="201"/>
      <c r="Q163" s="200"/>
      <c r="R163" s="200"/>
      <c r="S163" s="200"/>
    </row>
    <row r="164" spans="1:19" ht="30" x14ac:dyDescent="0.25">
      <c r="A164" s="60"/>
      <c r="B164" s="86" t="s">
        <v>667</v>
      </c>
      <c r="C164" s="94" t="s">
        <v>982</v>
      </c>
      <c r="D164" s="61"/>
      <c r="E164" s="197" t="s">
        <v>989</v>
      </c>
      <c r="F164" s="61" t="s">
        <v>990</v>
      </c>
      <c r="G164" s="195">
        <v>2019</v>
      </c>
      <c r="H164" s="77">
        <v>22318500</v>
      </c>
      <c r="I164" s="94" t="s">
        <v>922</v>
      </c>
      <c r="J164" s="102" t="s">
        <v>925</v>
      </c>
      <c r="K164" s="200"/>
      <c r="L164" s="200"/>
      <c r="M164" s="200"/>
      <c r="N164" s="200"/>
      <c r="O164" s="200"/>
      <c r="P164" s="201"/>
      <c r="Q164" s="200"/>
      <c r="R164" s="200"/>
      <c r="S164" s="200"/>
    </row>
    <row r="165" spans="1:19" ht="45" x14ac:dyDescent="0.25">
      <c r="A165" s="60"/>
      <c r="B165" s="86" t="s">
        <v>668</v>
      </c>
      <c r="C165" s="94"/>
      <c r="D165" s="61"/>
      <c r="E165" s="65"/>
      <c r="F165" s="61" t="s">
        <v>975</v>
      </c>
      <c r="G165" s="195">
        <v>2019</v>
      </c>
      <c r="H165" s="77">
        <v>275756350</v>
      </c>
      <c r="I165" s="94" t="s">
        <v>922</v>
      </c>
      <c r="J165" s="102" t="s">
        <v>925</v>
      </c>
      <c r="K165" s="200"/>
      <c r="L165" s="200"/>
      <c r="M165" s="200"/>
      <c r="N165" s="200"/>
      <c r="O165" s="200"/>
      <c r="P165" s="201"/>
      <c r="Q165" s="200"/>
      <c r="R165" s="200"/>
      <c r="S165" s="200"/>
    </row>
    <row r="166" spans="1:19" ht="30" x14ac:dyDescent="0.25">
      <c r="A166" s="60"/>
      <c r="B166" s="86" t="s">
        <v>669</v>
      </c>
      <c r="C166" s="94"/>
      <c r="D166" s="61"/>
      <c r="E166" s="65"/>
      <c r="F166" s="61" t="s">
        <v>978</v>
      </c>
      <c r="G166" s="195"/>
      <c r="H166" s="77">
        <v>66498000</v>
      </c>
      <c r="I166" s="94"/>
      <c r="J166" s="102" t="s">
        <v>960</v>
      </c>
      <c r="K166" s="200"/>
      <c r="L166" s="200"/>
      <c r="M166" s="200"/>
      <c r="N166" s="200"/>
      <c r="O166" s="200"/>
      <c r="P166" s="201"/>
      <c r="Q166" s="200"/>
      <c r="R166" s="200"/>
      <c r="S166" s="200"/>
    </row>
    <row r="167" spans="1:19" x14ac:dyDescent="0.25">
      <c r="A167" s="60"/>
      <c r="B167" s="86" t="s">
        <v>670</v>
      </c>
      <c r="C167" s="94"/>
      <c r="D167" s="61"/>
      <c r="E167" s="65"/>
      <c r="F167" s="61" t="s">
        <v>978</v>
      </c>
      <c r="G167" s="195"/>
      <c r="H167" s="77">
        <v>19484200</v>
      </c>
      <c r="I167" s="94"/>
      <c r="J167" s="102" t="s">
        <v>960</v>
      </c>
      <c r="K167" s="200"/>
      <c r="L167" s="200"/>
      <c r="M167" s="200"/>
      <c r="N167" s="200"/>
      <c r="O167" s="200"/>
      <c r="P167" s="201"/>
      <c r="Q167" s="200"/>
      <c r="R167" s="200"/>
      <c r="S167" s="200"/>
    </row>
    <row r="168" spans="1:19" x14ac:dyDescent="0.25">
      <c r="A168" s="60"/>
      <c r="B168" s="86"/>
      <c r="C168" s="94"/>
      <c r="D168" s="61"/>
      <c r="E168" s="65"/>
      <c r="F168" s="61"/>
      <c r="G168" s="195"/>
      <c r="H168" s="77"/>
      <c r="I168" s="94"/>
      <c r="J168" s="102"/>
      <c r="K168" s="200"/>
      <c r="L168" s="200"/>
      <c r="M168" s="200"/>
      <c r="N168" s="200"/>
      <c r="O168" s="200"/>
      <c r="P168" s="201"/>
      <c r="Q168" s="200"/>
      <c r="R168" s="200"/>
      <c r="S168" s="200"/>
    </row>
    <row r="169" spans="1:19" x14ac:dyDescent="0.25">
      <c r="A169" s="60"/>
      <c r="B169" s="60"/>
      <c r="C169" s="96"/>
      <c r="D169" s="60"/>
      <c r="E169" s="60"/>
      <c r="F169" s="284"/>
      <c r="G169" s="60"/>
      <c r="H169" s="285"/>
      <c r="I169" s="96"/>
      <c r="J169" s="96"/>
    </row>
    <row r="170" spans="1:19" x14ac:dyDescent="0.25">
      <c r="A170" s="66" t="s">
        <v>991</v>
      </c>
      <c r="B170" s="66" t="s">
        <v>903</v>
      </c>
      <c r="C170" s="96"/>
      <c r="D170" s="60"/>
      <c r="E170" s="60"/>
      <c r="F170" s="284"/>
      <c r="G170" s="60"/>
      <c r="H170" s="202"/>
      <c r="I170" s="96"/>
      <c r="J170" s="96"/>
    </row>
    <row r="171" spans="1:19" x14ac:dyDescent="0.25">
      <c r="A171" s="60"/>
      <c r="B171" s="60"/>
      <c r="C171" s="96"/>
      <c r="D171" s="60"/>
      <c r="E171" s="60"/>
      <c r="F171" s="284"/>
      <c r="G171" s="60"/>
      <c r="H171" s="202"/>
      <c r="I171" s="96"/>
      <c r="J171" s="96"/>
    </row>
    <row r="172" spans="1:19" x14ac:dyDescent="0.25">
      <c r="A172" s="60"/>
      <c r="B172" s="60"/>
      <c r="C172" s="96"/>
      <c r="D172" s="60"/>
      <c r="E172" s="60"/>
      <c r="F172" s="284"/>
      <c r="G172" s="60"/>
      <c r="H172" s="202"/>
      <c r="I172" s="96"/>
      <c r="J172" s="96"/>
    </row>
    <row r="173" spans="1:19" x14ac:dyDescent="0.25">
      <c r="A173" s="66" t="s">
        <v>992</v>
      </c>
      <c r="B173" s="66" t="s">
        <v>993</v>
      </c>
      <c r="C173" s="96"/>
      <c r="D173" s="60"/>
      <c r="E173" s="60"/>
      <c r="F173" s="284"/>
      <c r="G173" s="60"/>
      <c r="H173" s="202"/>
      <c r="I173" s="96"/>
      <c r="J173" s="96"/>
    </row>
    <row r="174" spans="1:19" x14ac:dyDescent="0.25">
      <c r="A174" s="60"/>
      <c r="B174" s="60"/>
      <c r="C174" s="96"/>
      <c r="D174" s="60"/>
      <c r="E174" s="60"/>
      <c r="F174" s="284"/>
      <c r="G174" s="60"/>
      <c r="H174" s="202"/>
      <c r="I174" s="96"/>
      <c r="J174" s="96"/>
    </row>
    <row r="175" spans="1:19" x14ac:dyDescent="0.25">
      <c r="A175" s="60"/>
      <c r="B175" s="60"/>
      <c r="C175" s="96"/>
      <c r="D175" s="60"/>
      <c r="E175" s="60"/>
      <c r="F175" s="284"/>
      <c r="G175" s="60"/>
      <c r="H175" s="202"/>
      <c r="I175" s="96"/>
      <c r="J175" s="96"/>
    </row>
    <row r="176" spans="1:19" x14ac:dyDescent="0.25">
      <c r="A176" s="60"/>
      <c r="B176" s="60"/>
      <c r="C176" s="96"/>
      <c r="D176" s="60"/>
      <c r="E176" s="60"/>
      <c r="F176" s="284"/>
      <c r="G176" s="60"/>
      <c r="H176" s="202"/>
      <c r="I176" s="96"/>
      <c r="J176" s="96"/>
    </row>
    <row r="177" spans="1:10" x14ac:dyDescent="0.25">
      <c r="A177" s="66" t="s">
        <v>994</v>
      </c>
      <c r="B177" s="66" t="s">
        <v>995</v>
      </c>
      <c r="C177" s="96"/>
      <c r="D177" s="60"/>
      <c r="E177" s="60"/>
      <c r="F177" s="284"/>
      <c r="G177" s="60"/>
      <c r="H177" s="202"/>
      <c r="I177" s="96"/>
      <c r="J177" s="96"/>
    </row>
    <row r="178" spans="1:10" x14ac:dyDescent="0.25">
      <c r="A178" s="60"/>
      <c r="B178" s="60"/>
      <c r="C178" s="96"/>
      <c r="D178" s="60"/>
      <c r="E178" s="60"/>
      <c r="F178" s="284"/>
      <c r="G178" s="60"/>
      <c r="H178" s="202"/>
      <c r="I178" s="96"/>
      <c r="J178" s="96"/>
    </row>
    <row r="179" spans="1:10" x14ac:dyDescent="0.25">
      <c r="A179" s="60"/>
      <c r="B179" s="60"/>
      <c r="C179" s="96"/>
      <c r="D179" s="60"/>
      <c r="E179" s="60"/>
      <c r="F179" s="284"/>
      <c r="G179" s="60"/>
      <c r="H179" s="202"/>
      <c r="I179" s="96"/>
      <c r="J179" s="96"/>
    </row>
    <row r="180" spans="1:10" x14ac:dyDescent="0.25">
      <c r="A180" s="60"/>
      <c r="B180" s="60"/>
      <c r="C180" s="96"/>
      <c r="D180" s="60"/>
      <c r="E180" s="60"/>
      <c r="F180" s="284"/>
      <c r="G180" s="60"/>
      <c r="H180" s="202"/>
      <c r="I180" s="96"/>
      <c r="J180" s="96"/>
    </row>
    <row r="181" spans="1:10" x14ac:dyDescent="0.25">
      <c r="A181" s="60"/>
      <c r="B181" s="60"/>
      <c r="C181" s="96"/>
      <c r="D181" s="60"/>
      <c r="E181" s="60"/>
      <c r="F181" s="284"/>
      <c r="G181" s="60"/>
      <c r="H181" s="202"/>
      <c r="I181" s="96"/>
      <c r="J181" s="96"/>
    </row>
    <row r="182" spans="1:10" x14ac:dyDescent="0.25">
      <c r="A182" s="66" t="s">
        <v>996</v>
      </c>
      <c r="B182" s="66" t="s">
        <v>671</v>
      </c>
      <c r="C182" s="96"/>
      <c r="D182" s="60"/>
      <c r="E182" s="60"/>
      <c r="F182" s="284"/>
      <c r="G182" s="60"/>
      <c r="H182" s="202"/>
      <c r="I182" s="96"/>
      <c r="J182" s="96"/>
    </row>
    <row r="183" spans="1:10" x14ac:dyDescent="0.25">
      <c r="A183" s="60"/>
      <c r="B183" s="60" t="s">
        <v>997</v>
      </c>
      <c r="C183" s="96" t="s">
        <v>942</v>
      </c>
      <c r="D183" s="60"/>
      <c r="E183" s="60"/>
      <c r="F183" s="284" t="s">
        <v>998</v>
      </c>
      <c r="G183" s="60">
        <v>2020</v>
      </c>
      <c r="H183" s="84">
        <v>11100000</v>
      </c>
      <c r="I183" s="60" t="s">
        <v>922</v>
      </c>
      <c r="J183" s="60" t="s">
        <v>925</v>
      </c>
    </row>
    <row r="184" spans="1:10" x14ac:dyDescent="0.25">
      <c r="A184" s="60"/>
      <c r="B184" s="66"/>
      <c r="C184" s="96"/>
      <c r="D184" s="60"/>
      <c r="E184" s="60"/>
      <c r="F184" s="284"/>
      <c r="G184" s="60"/>
      <c r="H184" s="60"/>
      <c r="I184" s="60"/>
      <c r="J184" s="60"/>
    </row>
    <row r="185" spans="1:10" x14ac:dyDescent="0.25">
      <c r="A185" s="66"/>
      <c r="B185" s="60"/>
      <c r="C185" s="96"/>
      <c r="D185" s="60"/>
      <c r="E185" s="60"/>
      <c r="F185" s="284"/>
      <c r="G185" s="60"/>
      <c r="H185" s="60"/>
      <c r="I185" s="60"/>
      <c r="J185" s="60"/>
    </row>
    <row r="186" spans="1:10" x14ac:dyDescent="0.25">
      <c r="A186" s="60"/>
      <c r="B186" s="60"/>
      <c r="C186" s="96"/>
      <c r="D186" s="60"/>
      <c r="E186" s="60"/>
      <c r="F186" s="284"/>
      <c r="G186" s="60"/>
      <c r="H186" s="60"/>
      <c r="I186" s="60"/>
      <c r="J186" s="60"/>
    </row>
    <row r="187" spans="1:10" x14ac:dyDescent="0.25">
      <c r="A187" s="60"/>
      <c r="B187" s="60"/>
      <c r="C187" s="96"/>
      <c r="D187" s="60"/>
      <c r="E187" s="60"/>
      <c r="F187" s="284"/>
      <c r="G187" s="60"/>
      <c r="H187" s="60"/>
      <c r="I187" s="60"/>
      <c r="J187" s="60"/>
    </row>
    <row r="188" spans="1:10" x14ac:dyDescent="0.25">
      <c r="A188" s="60"/>
      <c r="B188" s="60"/>
      <c r="C188" s="96"/>
      <c r="D188" s="60"/>
      <c r="E188" s="60"/>
      <c r="F188" s="284"/>
      <c r="G188" s="60"/>
      <c r="H188" s="60"/>
      <c r="I188" s="60"/>
      <c r="J188" s="60"/>
    </row>
    <row r="189" spans="1:10" x14ac:dyDescent="0.25">
      <c r="A189" s="66" t="s">
        <v>999</v>
      </c>
      <c r="B189" s="66" t="s">
        <v>906</v>
      </c>
      <c r="C189" s="96"/>
      <c r="D189" s="60"/>
      <c r="E189" s="60"/>
      <c r="F189" s="287"/>
      <c r="G189" s="60"/>
      <c r="H189" s="60"/>
      <c r="I189" s="60"/>
      <c r="J189" s="60"/>
    </row>
    <row r="190" spans="1:10" x14ac:dyDescent="0.25">
      <c r="A190" s="204"/>
      <c r="B190" s="204" t="s">
        <v>1000</v>
      </c>
      <c r="C190" s="96"/>
      <c r="D190" s="60"/>
      <c r="E190" s="60"/>
      <c r="F190" s="284"/>
      <c r="G190" s="60"/>
      <c r="H190" s="203">
        <f>SUM(H12:H189)</f>
        <v>5275762639</v>
      </c>
      <c r="I190" s="60"/>
      <c r="J190" s="60"/>
    </row>
    <row r="191" spans="1:10" x14ac:dyDescent="0.25">
      <c r="F191" s="282"/>
    </row>
    <row r="192" spans="1:10" x14ac:dyDescent="0.25">
      <c r="F192" s="282"/>
    </row>
    <row r="193" spans="2:6" x14ac:dyDescent="0.25">
      <c r="B193" s="205">
        <f>SUM(B13:B192)</f>
        <v>0</v>
      </c>
      <c r="F193" s="282"/>
    </row>
    <row r="194" spans="2:6" x14ac:dyDescent="0.25">
      <c r="F194" s="282"/>
    </row>
    <row r="195" spans="2:6" x14ac:dyDescent="0.25">
      <c r="F195" s="282"/>
    </row>
    <row r="196" spans="2:6" x14ac:dyDescent="0.25">
      <c r="F196" s="282"/>
    </row>
    <row r="197" spans="2:6" x14ac:dyDescent="0.25">
      <c r="F197" s="282"/>
    </row>
    <row r="198" spans="2:6" x14ac:dyDescent="0.25">
      <c r="F198" s="282"/>
    </row>
    <row r="199" spans="2:6" x14ac:dyDescent="0.25">
      <c r="F199" s="282"/>
    </row>
  </sheetData>
  <mergeCells count="12">
    <mergeCell ref="I6:I7"/>
    <mergeCell ref="J6:J7"/>
    <mergeCell ref="A1:J1"/>
    <mergeCell ref="A2:J2"/>
    <mergeCell ref="A3:J3"/>
    <mergeCell ref="A4:J4"/>
    <mergeCell ref="A6:A7"/>
    <mergeCell ref="B6:B7"/>
    <mergeCell ref="C6:E6"/>
    <mergeCell ref="F6:F7"/>
    <mergeCell ref="G6:G7"/>
    <mergeCell ref="H6:H7"/>
  </mergeCells>
  <pageMargins left="0.33" right="0.19685039370078741" top="0.6692913385826772" bottom="0.51181102362204722" header="0.31496062992125984" footer="0.31496062992125984"/>
  <pageSetup paperSize="14" scale="85"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8"/>
  <sheetViews>
    <sheetView topLeftCell="A15" zoomScale="80" zoomScaleNormal="80" workbookViewId="0">
      <pane xSplit="4" ySplit="4" topLeftCell="E558" activePane="bottomRight" state="frozen"/>
      <selection activeCell="G77" sqref="G77"/>
      <selection pane="topRight" activeCell="G77" sqref="G77"/>
      <selection pane="bottomLeft" activeCell="G77" sqref="G77"/>
      <selection pane="bottomRight" activeCell="I577" sqref="I577"/>
    </sheetView>
  </sheetViews>
  <sheetFormatPr defaultRowHeight="15" x14ac:dyDescent="0.25"/>
  <cols>
    <col min="1" max="3" width="3.28515625" style="3" customWidth="1"/>
    <col min="4" max="4" width="50" style="3" customWidth="1"/>
    <col min="5" max="5" width="20.5703125" style="3" customWidth="1"/>
    <col min="6" max="6" width="8.7109375" style="3" hidden="1" customWidth="1"/>
    <col min="7" max="7" width="8.42578125" style="3" customWidth="1"/>
    <col min="8" max="8" width="7.5703125" style="3" customWidth="1"/>
    <col min="9" max="9" width="17.140625" style="3" customWidth="1"/>
    <col min="10" max="10" width="9.140625" style="3" customWidth="1"/>
    <col min="11" max="11" width="9.28515625" style="3" customWidth="1"/>
    <col min="12" max="12" width="17.140625" style="3" hidden="1" customWidth="1"/>
    <col min="13" max="13" width="16.5703125" style="3" hidden="1" customWidth="1"/>
    <col min="14" max="14" width="16.85546875" style="3" customWidth="1"/>
    <col min="15" max="19" width="15.42578125" style="3" customWidth="1"/>
    <col min="20" max="20" width="15.42578125" style="3" hidden="1" customWidth="1"/>
    <col min="21" max="21" width="15" style="3" hidden="1" customWidth="1"/>
    <col min="22" max="22" width="12.28515625" style="3" hidden="1" customWidth="1"/>
    <col min="23" max="23" width="2.28515625" style="3" hidden="1" customWidth="1"/>
    <col min="24" max="24" width="9.140625" style="3" hidden="1" customWidth="1"/>
    <col min="25" max="16384" width="9.140625" style="3"/>
  </cols>
  <sheetData>
    <row r="1" spans="1:22" ht="15.75" x14ac:dyDescent="0.3">
      <c r="A1" s="1"/>
      <c r="B1" s="1"/>
      <c r="C1" s="1"/>
      <c r="D1" s="1"/>
      <c r="E1" s="1"/>
      <c r="F1" s="1"/>
      <c r="G1" s="1"/>
      <c r="H1" s="1"/>
      <c r="I1" s="1"/>
      <c r="J1" s="1"/>
      <c r="K1" s="1"/>
      <c r="L1" s="1"/>
      <c r="M1" s="1"/>
      <c r="N1" s="2" t="s">
        <v>0</v>
      </c>
      <c r="O1" s="1"/>
      <c r="P1" s="1"/>
      <c r="Q1" s="1"/>
    </row>
    <row r="2" spans="1:22" ht="15.75" x14ac:dyDescent="0.3">
      <c r="A2" s="1"/>
      <c r="B2" s="1"/>
      <c r="C2" s="1"/>
      <c r="D2" s="1"/>
      <c r="E2" s="1"/>
      <c r="F2" s="1"/>
      <c r="G2" s="1"/>
      <c r="H2" s="1"/>
      <c r="I2" s="1"/>
      <c r="J2" s="1"/>
      <c r="K2" s="1"/>
      <c r="L2" s="1"/>
      <c r="M2" s="1"/>
      <c r="N2" s="2" t="s">
        <v>1</v>
      </c>
      <c r="O2" s="1"/>
      <c r="P2" s="1"/>
      <c r="Q2" s="1"/>
    </row>
    <row r="3" spans="1:22" ht="15.75" x14ac:dyDescent="0.3">
      <c r="A3" s="1"/>
      <c r="B3" s="1"/>
      <c r="C3" s="1"/>
      <c r="D3" s="1"/>
      <c r="E3" s="1"/>
      <c r="F3" s="1"/>
      <c r="G3" s="1"/>
      <c r="H3" s="1"/>
      <c r="I3" s="1"/>
      <c r="J3" s="1"/>
      <c r="K3" s="1"/>
      <c r="L3" s="1"/>
      <c r="M3" s="1"/>
      <c r="N3" s="2" t="s">
        <v>2</v>
      </c>
      <c r="O3" s="1"/>
      <c r="P3" s="1"/>
      <c r="Q3" s="1"/>
    </row>
    <row r="4" spans="1:22" ht="15.75" x14ac:dyDescent="0.3">
      <c r="A4" s="1"/>
      <c r="B4" s="1"/>
      <c r="C4" s="1"/>
      <c r="D4" s="1"/>
      <c r="E4" s="1"/>
      <c r="F4" s="1"/>
      <c r="G4" s="1"/>
      <c r="H4" s="1"/>
      <c r="I4" s="1"/>
      <c r="J4" s="1"/>
      <c r="K4" s="1"/>
      <c r="L4" s="1"/>
      <c r="M4" s="1"/>
      <c r="N4" s="2" t="s">
        <v>3</v>
      </c>
      <c r="O4" s="1"/>
      <c r="P4" s="1"/>
      <c r="Q4" s="1"/>
    </row>
    <row r="5" spans="1:22" ht="15.75" x14ac:dyDescent="0.3">
      <c r="A5" s="1"/>
      <c r="B5" s="1"/>
      <c r="C5" s="1"/>
      <c r="D5" s="1"/>
      <c r="E5" s="1"/>
      <c r="F5" s="1"/>
      <c r="G5" s="1"/>
      <c r="H5" s="1"/>
      <c r="I5" s="1"/>
      <c r="J5" s="1"/>
      <c r="K5" s="1"/>
      <c r="L5" s="4"/>
      <c r="M5" s="4"/>
      <c r="N5" s="5" t="s">
        <v>503</v>
      </c>
      <c r="O5" s="4"/>
      <c r="P5" s="4"/>
      <c r="Q5" s="4"/>
    </row>
    <row r="6" spans="1:22" ht="15.75" x14ac:dyDescent="0.3">
      <c r="A6" s="1"/>
      <c r="B6" s="1"/>
      <c r="C6" s="1"/>
      <c r="D6" s="1"/>
      <c r="E6" s="1"/>
      <c r="F6" s="1"/>
      <c r="G6" s="1"/>
      <c r="H6" s="1"/>
      <c r="I6" s="1"/>
      <c r="J6" s="1"/>
      <c r="K6" s="1"/>
      <c r="L6" s="4"/>
      <c r="M6" s="4"/>
      <c r="N6" s="4"/>
      <c r="O6" s="4"/>
      <c r="P6" s="4"/>
      <c r="Q6" s="4"/>
    </row>
    <row r="7" spans="1:22" ht="15.75" x14ac:dyDescent="0.3">
      <c r="A7" s="303" t="s">
        <v>4</v>
      </c>
      <c r="B7" s="303"/>
      <c r="C7" s="303"/>
      <c r="D7" s="303"/>
      <c r="E7" s="303"/>
      <c r="F7" s="303"/>
      <c r="G7" s="303"/>
      <c r="H7" s="303"/>
      <c r="I7" s="303"/>
      <c r="J7" s="303"/>
      <c r="K7" s="303"/>
      <c r="L7" s="303"/>
      <c r="M7" s="303"/>
      <c r="N7" s="303"/>
      <c r="O7" s="303"/>
      <c r="P7" s="303"/>
      <c r="Q7" s="303"/>
      <c r="R7" s="303"/>
      <c r="S7" s="303"/>
    </row>
    <row r="8" spans="1:22" ht="15.75" x14ac:dyDescent="0.3">
      <c r="A8" s="304" t="s">
        <v>5</v>
      </c>
      <c r="B8" s="304"/>
      <c r="C8" s="304"/>
      <c r="D8" s="304"/>
      <c r="E8" s="304"/>
      <c r="F8" s="304"/>
      <c r="G8" s="304"/>
      <c r="H8" s="304"/>
      <c r="I8" s="304"/>
      <c r="J8" s="304"/>
      <c r="K8" s="304"/>
      <c r="L8" s="304"/>
      <c r="M8" s="304"/>
      <c r="N8" s="304"/>
      <c r="O8" s="304"/>
      <c r="P8" s="304"/>
      <c r="Q8" s="304"/>
      <c r="R8" s="304"/>
      <c r="S8" s="304"/>
    </row>
    <row r="9" spans="1:22" ht="15.75" x14ac:dyDescent="0.3">
      <c r="A9" s="303" t="s">
        <v>6</v>
      </c>
      <c r="B9" s="303"/>
      <c r="C9" s="303"/>
      <c r="D9" s="303"/>
      <c r="E9" s="303"/>
      <c r="F9" s="303"/>
      <c r="G9" s="303"/>
      <c r="H9" s="303"/>
      <c r="I9" s="303"/>
      <c r="J9" s="303"/>
      <c r="K9" s="303"/>
      <c r="L9" s="303"/>
      <c r="M9" s="303"/>
      <c r="N9" s="303"/>
      <c r="O9" s="303"/>
      <c r="P9" s="303"/>
      <c r="Q9" s="303"/>
      <c r="R9" s="303"/>
      <c r="S9" s="303"/>
    </row>
    <row r="10" spans="1:22" ht="15.75" x14ac:dyDescent="0.3">
      <c r="B10" s="1"/>
      <c r="C10" s="1"/>
      <c r="D10" s="1" t="s">
        <v>7</v>
      </c>
      <c r="E10" s="1" t="s">
        <v>8</v>
      </c>
      <c r="F10" s="1"/>
      <c r="G10" s="1"/>
      <c r="H10" s="1"/>
      <c r="I10" s="1"/>
      <c r="J10" s="1"/>
      <c r="K10" s="1"/>
      <c r="L10" s="1"/>
      <c r="M10" s="1"/>
      <c r="N10" s="1"/>
    </row>
    <row r="11" spans="1:22" ht="15.75" x14ac:dyDescent="0.3">
      <c r="B11" s="1"/>
      <c r="C11" s="1"/>
      <c r="D11" s="1" t="s">
        <v>9</v>
      </c>
      <c r="E11" s="1" t="s">
        <v>10</v>
      </c>
      <c r="F11" s="1"/>
      <c r="G11" s="1"/>
      <c r="H11" s="1"/>
      <c r="I11" s="1"/>
      <c r="J11" s="1"/>
      <c r="K11" s="1"/>
      <c r="L11" s="1"/>
      <c r="M11" s="1"/>
      <c r="N11" s="1"/>
    </row>
    <row r="12" spans="1:22" ht="15.75" x14ac:dyDescent="0.3">
      <c r="B12" s="1"/>
      <c r="C12" s="1"/>
      <c r="D12" s="1" t="s">
        <v>11</v>
      </c>
      <c r="E12" s="1" t="s">
        <v>12</v>
      </c>
      <c r="F12" s="1"/>
      <c r="G12" s="1"/>
      <c r="H12" s="1"/>
      <c r="I12" s="1"/>
      <c r="J12" s="1"/>
      <c r="K12" s="1"/>
      <c r="L12" s="1"/>
      <c r="M12" s="1"/>
      <c r="N12" s="1"/>
    </row>
    <row r="13" spans="1:22" ht="15.75" x14ac:dyDescent="0.3">
      <c r="B13" s="1"/>
      <c r="C13" s="1"/>
      <c r="D13" s="1" t="s">
        <v>13</v>
      </c>
      <c r="E13" s="1" t="s">
        <v>14</v>
      </c>
      <c r="F13" s="1"/>
      <c r="G13" s="1"/>
      <c r="H13" s="1"/>
      <c r="I13" s="1"/>
      <c r="J13" s="1"/>
      <c r="K13" s="1"/>
      <c r="L13" s="1"/>
      <c r="M13" s="1"/>
      <c r="N13" s="1"/>
    </row>
    <row r="15" spans="1:22" ht="15" customHeight="1" x14ac:dyDescent="0.25">
      <c r="A15" s="305" t="s">
        <v>15</v>
      </c>
      <c r="B15" s="306"/>
      <c r="C15" s="307"/>
      <c r="D15" s="314" t="s">
        <v>16</v>
      </c>
      <c r="E15" s="314" t="s">
        <v>17</v>
      </c>
      <c r="F15" s="6"/>
      <c r="G15" s="317" t="s">
        <v>18</v>
      </c>
      <c r="H15" s="318"/>
      <c r="I15" s="318"/>
      <c r="J15" s="318"/>
      <c r="K15" s="318"/>
      <c r="L15" s="318"/>
      <c r="M15" s="318"/>
      <c r="N15" s="318"/>
      <c r="O15" s="319"/>
      <c r="P15" s="317" t="s">
        <v>19</v>
      </c>
      <c r="Q15" s="318"/>
      <c r="R15" s="318"/>
      <c r="S15" s="319"/>
      <c r="T15" s="7"/>
      <c r="U15" s="8"/>
      <c r="V15" s="9"/>
    </row>
    <row r="16" spans="1:22" ht="15" customHeight="1" x14ac:dyDescent="0.25">
      <c r="A16" s="308"/>
      <c r="B16" s="309"/>
      <c r="C16" s="310"/>
      <c r="D16" s="315"/>
      <c r="E16" s="315"/>
      <c r="F16" s="6"/>
      <c r="G16" s="317" t="s">
        <v>20</v>
      </c>
      <c r="H16" s="318"/>
      <c r="I16" s="319"/>
      <c r="J16" s="317" t="s">
        <v>21</v>
      </c>
      <c r="K16" s="318"/>
      <c r="L16" s="318"/>
      <c r="M16" s="318"/>
      <c r="N16" s="318"/>
      <c r="O16" s="319"/>
      <c r="P16" s="320" t="s">
        <v>22</v>
      </c>
      <c r="Q16" s="320" t="s">
        <v>23</v>
      </c>
      <c r="R16" s="320" t="s">
        <v>24</v>
      </c>
      <c r="S16" s="320" t="s">
        <v>25</v>
      </c>
      <c r="T16" s="7"/>
      <c r="U16" s="8"/>
      <c r="V16" s="9"/>
    </row>
    <row r="17" spans="1:24" ht="25.5" customHeight="1" x14ac:dyDescent="0.25">
      <c r="A17" s="311"/>
      <c r="B17" s="312"/>
      <c r="C17" s="313"/>
      <c r="D17" s="316"/>
      <c r="E17" s="316"/>
      <c r="F17" s="238" t="s">
        <v>26</v>
      </c>
      <c r="G17" s="238" t="s">
        <v>27</v>
      </c>
      <c r="H17" s="238" t="s">
        <v>28</v>
      </c>
      <c r="I17" s="238" t="s">
        <v>29</v>
      </c>
      <c r="J17" s="238" t="s">
        <v>27</v>
      </c>
      <c r="K17" s="238" t="s">
        <v>28</v>
      </c>
      <c r="L17" s="238" t="s">
        <v>30</v>
      </c>
      <c r="M17" s="238" t="s">
        <v>31</v>
      </c>
      <c r="N17" s="238" t="s">
        <v>29</v>
      </c>
      <c r="O17" s="238" t="s">
        <v>32</v>
      </c>
      <c r="P17" s="321"/>
      <c r="Q17" s="321"/>
      <c r="R17" s="321"/>
      <c r="S17" s="321"/>
      <c r="T17" s="10"/>
      <c r="U17" s="238" t="s">
        <v>33</v>
      </c>
      <c r="V17" s="238" t="s">
        <v>34</v>
      </c>
      <c r="W17" s="11"/>
      <c r="X17" s="11" t="s">
        <v>35</v>
      </c>
    </row>
    <row r="18" spans="1:24" ht="18.75" customHeight="1" x14ac:dyDescent="0.25">
      <c r="A18" s="300">
        <v>1</v>
      </c>
      <c r="B18" s="301"/>
      <c r="C18" s="302"/>
      <c r="D18" s="238">
        <v>2</v>
      </c>
      <c r="E18" s="238">
        <v>3</v>
      </c>
      <c r="F18" s="238"/>
      <c r="G18" s="238">
        <v>4</v>
      </c>
      <c r="H18" s="238">
        <v>5</v>
      </c>
      <c r="I18" s="238">
        <v>6</v>
      </c>
      <c r="J18" s="238">
        <v>7</v>
      </c>
      <c r="K18" s="238">
        <v>8</v>
      </c>
      <c r="L18" s="238"/>
      <c r="M18" s="238"/>
      <c r="N18" s="238">
        <v>9</v>
      </c>
      <c r="O18" s="238">
        <v>10</v>
      </c>
      <c r="P18" s="12">
        <v>11</v>
      </c>
      <c r="Q18" s="12">
        <v>12</v>
      </c>
      <c r="R18" s="12">
        <v>13</v>
      </c>
      <c r="S18" s="12">
        <v>14</v>
      </c>
      <c r="T18" s="10"/>
      <c r="U18" s="238"/>
      <c r="V18" s="238"/>
      <c r="W18" s="13"/>
      <c r="X18" s="13"/>
    </row>
    <row r="19" spans="1:24" ht="13.5" customHeight="1" x14ac:dyDescent="0.25">
      <c r="A19" s="234"/>
      <c r="B19" s="235"/>
      <c r="C19" s="236"/>
      <c r="D19" s="14"/>
      <c r="E19" s="14"/>
      <c r="F19" s="234"/>
      <c r="G19" s="234"/>
      <c r="H19" s="234"/>
      <c r="I19" s="234"/>
      <c r="J19" s="234"/>
      <c r="K19" s="234"/>
      <c r="L19" s="238"/>
      <c r="M19" s="238"/>
      <c r="N19" s="238"/>
      <c r="O19" s="238"/>
      <c r="P19" s="238"/>
      <c r="Q19" s="238"/>
      <c r="R19" s="238"/>
      <c r="S19" s="238"/>
      <c r="T19" s="238"/>
      <c r="U19" s="238"/>
      <c r="V19" s="238"/>
      <c r="W19" s="13"/>
      <c r="X19" s="13"/>
    </row>
    <row r="20" spans="1:24" x14ac:dyDescent="0.25">
      <c r="A20" s="15"/>
      <c r="B20" s="15"/>
      <c r="C20" s="15"/>
      <c r="D20" s="16" t="s">
        <v>36</v>
      </c>
      <c r="E20" s="16"/>
      <c r="F20" s="17">
        <f t="shared" ref="F20:U20" si="0">F21+F31+F54</f>
        <v>1954318300</v>
      </c>
      <c r="G20" s="17"/>
      <c r="H20" s="17"/>
      <c r="I20" s="17">
        <f t="shared" si="0"/>
        <v>2277676000</v>
      </c>
      <c r="J20" s="17"/>
      <c r="K20" s="17"/>
      <c r="L20" s="17">
        <f t="shared" si="0"/>
        <v>194714792</v>
      </c>
      <c r="M20" s="17">
        <f t="shared" si="0"/>
        <v>2072512943</v>
      </c>
      <c r="N20" s="17">
        <f t="shared" si="0"/>
        <v>2267227735</v>
      </c>
      <c r="O20" s="18">
        <f>N20/I20</f>
        <v>0.99541275185759515</v>
      </c>
      <c r="P20" s="17"/>
      <c r="Q20" s="17"/>
      <c r="R20" s="17"/>
      <c r="S20" s="17"/>
      <c r="T20" s="17"/>
      <c r="U20" s="17">
        <f t="shared" si="0"/>
        <v>10448265</v>
      </c>
      <c r="V20" s="19"/>
    </row>
    <row r="21" spans="1:24" x14ac:dyDescent="0.25">
      <c r="A21" s="15"/>
      <c r="B21" s="15"/>
      <c r="C21" s="15"/>
      <c r="D21" s="16" t="s">
        <v>37</v>
      </c>
      <c r="E21" s="16"/>
      <c r="F21" s="20">
        <f>F22+F24+F28</f>
        <v>22000000</v>
      </c>
      <c r="G21" s="20"/>
      <c r="H21" s="20"/>
      <c r="I21" s="20">
        <f>I22+I24+I28</f>
        <v>22000000</v>
      </c>
      <c r="J21" s="20"/>
      <c r="K21" s="20"/>
      <c r="L21" s="20">
        <f t="shared" ref="L21:U21" si="1">L22+L24+L28</f>
        <v>360000</v>
      </c>
      <c r="M21" s="20">
        <f t="shared" si="1"/>
        <v>18262000</v>
      </c>
      <c r="N21" s="20">
        <f t="shared" si="1"/>
        <v>18622000</v>
      </c>
      <c r="O21" s="18">
        <f t="shared" ref="O21:O84" si="2">N21/I21</f>
        <v>0.84645454545454546</v>
      </c>
      <c r="P21" s="20"/>
      <c r="Q21" s="20"/>
      <c r="R21" s="20"/>
      <c r="S21" s="20"/>
      <c r="T21" s="20"/>
      <c r="U21" s="20">
        <f t="shared" si="1"/>
        <v>3378000</v>
      </c>
      <c r="V21" s="20"/>
    </row>
    <row r="22" spans="1:24" x14ac:dyDescent="0.25">
      <c r="A22" s="15"/>
      <c r="B22" s="15"/>
      <c r="C22" s="15"/>
      <c r="D22" s="16" t="s">
        <v>38</v>
      </c>
      <c r="E22" s="16"/>
      <c r="F22" s="20">
        <f>SUM(F23)</f>
        <v>3000000</v>
      </c>
      <c r="G22" s="20"/>
      <c r="H22" s="20"/>
      <c r="I22" s="20">
        <f>I23</f>
        <v>3000000</v>
      </c>
      <c r="J22" s="20"/>
      <c r="K22" s="20"/>
      <c r="L22" s="20">
        <f t="shared" ref="L22:U22" si="3">SUM(L23)</f>
        <v>0</v>
      </c>
      <c r="M22" s="20">
        <f t="shared" si="3"/>
        <v>700000</v>
      </c>
      <c r="N22" s="20">
        <f t="shared" si="3"/>
        <v>700000</v>
      </c>
      <c r="O22" s="18">
        <f t="shared" si="2"/>
        <v>0.23333333333333334</v>
      </c>
      <c r="P22" s="20"/>
      <c r="Q22" s="20"/>
      <c r="R22" s="20"/>
      <c r="S22" s="20"/>
      <c r="T22" s="20"/>
      <c r="U22" s="20">
        <f t="shared" si="3"/>
        <v>2300000</v>
      </c>
      <c r="V22" s="20"/>
    </row>
    <row r="23" spans="1:24" x14ac:dyDescent="0.25">
      <c r="A23" s="15"/>
      <c r="B23" s="15"/>
      <c r="C23" s="15"/>
      <c r="D23" s="21" t="s">
        <v>39</v>
      </c>
      <c r="E23" s="21"/>
      <c r="F23" s="22">
        <v>3000000</v>
      </c>
      <c r="G23" s="22"/>
      <c r="H23" s="22"/>
      <c r="I23" s="22">
        <v>3000000</v>
      </c>
      <c r="J23" s="22"/>
      <c r="K23" s="22"/>
      <c r="L23" s="19"/>
      <c r="M23" s="19">
        <f>[1]nov!H10</f>
        <v>700000</v>
      </c>
      <c r="N23" s="19">
        <f>L23+M23</f>
        <v>700000</v>
      </c>
      <c r="O23" s="18">
        <f t="shared" si="2"/>
        <v>0.23333333333333334</v>
      </c>
      <c r="P23" s="19"/>
      <c r="Q23" s="19"/>
      <c r="R23" s="19">
        <f>N23</f>
        <v>700000</v>
      </c>
      <c r="S23" s="19"/>
      <c r="T23" s="19"/>
      <c r="U23" s="19">
        <f>I23-N23</f>
        <v>2300000</v>
      </c>
      <c r="V23" s="15"/>
    </row>
    <row r="24" spans="1:24" x14ac:dyDescent="0.25">
      <c r="A24" s="15"/>
      <c r="B24" s="15"/>
      <c r="C24" s="15"/>
      <c r="D24" s="16" t="s">
        <v>40</v>
      </c>
      <c r="E24" s="16"/>
      <c r="F24" s="20">
        <f>SUM(F25:F27)</f>
        <v>17000000</v>
      </c>
      <c r="G24" s="20"/>
      <c r="H24" s="20"/>
      <c r="I24" s="20">
        <f>SUM(I25:I27)</f>
        <v>17000000</v>
      </c>
      <c r="J24" s="20"/>
      <c r="K24" s="20"/>
      <c r="L24" s="20">
        <f t="shared" ref="L24:U24" si="4">SUM(L25:L27)</f>
        <v>360000</v>
      </c>
      <c r="M24" s="20">
        <f t="shared" si="4"/>
        <v>15812000</v>
      </c>
      <c r="N24" s="20">
        <f t="shared" si="4"/>
        <v>16172000</v>
      </c>
      <c r="O24" s="18">
        <f t="shared" si="2"/>
        <v>0.95129411764705885</v>
      </c>
      <c r="P24" s="20"/>
      <c r="Q24" s="20"/>
      <c r="R24" s="20"/>
      <c r="S24" s="20"/>
      <c r="T24" s="20"/>
      <c r="U24" s="20">
        <f t="shared" si="4"/>
        <v>828000</v>
      </c>
      <c r="V24" s="20"/>
    </row>
    <row r="25" spans="1:24" x14ac:dyDescent="0.25">
      <c r="A25" s="15"/>
      <c r="B25" s="15"/>
      <c r="C25" s="15"/>
      <c r="D25" s="21" t="s">
        <v>41</v>
      </c>
      <c r="E25" s="21"/>
      <c r="F25" s="22">
        <v>3500000</v>
      </c>
      <c r="G25" s="22"/>
      <c r="H25" s="22"/>
      <c r="I25" s="22">
        <v>3500000</v>
      </c>
      <c r="J25" s="22"/>
      <c r="K25" s="22"/>
      <c r="L25" s="19">
        <v>360000</v>
      </c>
      <c r="M25" s="19">
        <f>[1]nov!H12</f>
        <v>4312000</v>
      </c>
      <c r="N25" s="19">
        <f t="shared" ref="N25:N27" si="5">L25+M25</f>
        <v>4672000</v>
      </c>
      <c r="O25" s="18">
        <f t="shared" si="2"/>
        <v>1.334857142857143</v>
      </c>
      <c r="P25" s="19"/>
      <c r="Q25" s="19"/>
      <c r="R25" s="19">
        <f>N25</f>
        <v>4672000</v>
      </c>
      <c r="S25" s="19"/>
      <c r="T25" s="19"/>
      <c r="U25" s="19">
        <f>I25-N25</f>
        <v>-1172000</v>
      </c>
      <c r="V25" s="15"/>
    </row>
    <row r="26" spans="1:24" x14ac:dyDescent="0.25">
      <c r="A26" s="15"/>
      <c r="B26" s="15"/>
      <c r="C26" s="15"/>
      <c r="D26" s="21" t="s">
        <v>42</v>
      </c>
      <c r="E26" s="21"/>
      <c r="F26" s="22">
        <v>9500000</v>
      </c>
      <c r="G26" s="22"/>
      <c r="H26" s="22"/>
      <c r="I26" s="22">
        <v>9500000</v>
      </c>
      <c r="J26" s="22"/>
      <c r="K26" s="22"/>
      <c r="L26" s="19"/>
      <c r="M26" s="19">
        <f>[1]nov!H13</f>
        <v>9900000</v>
      </c>
      <c r="N26" s="19">
        <f t="shared" si="5"/>
        <v>9900000</v>
      </c>
      <c r="O26" s="18">
        <f t="shared" si="2"/>
        <v>1.0421052631578946</v>
      </c>
      <c r="P26" s="19"/>
      <c r="Q26" s="19"/>
      <c r="R26" s="19">
        <f t="shared" ref="R26:R27" si="6">N26</f>
        <v>9900000</v>
      </c>
      <c r="S26" s="19"/>
      <c r="T26" s="19"/>
      <c r="U26" s="19">
        <f>I26-N26</f>
        <v>-400000</v>
      </c>
      <c r="V26" s="15"/>
    </row>
    <row r="27" spans="1:24" x14ac:dyDescent="0.25">
      <c r="A27" s="15"/>
      <c r="B27" s="15"/>
      <c r="C27" s="15"/>
      <c r="D27" s="21" t="s">
        <v>43</v>
      </c>
      <c r="E27" s="21"/>
      <c r="F27" s="22">
        <v>4000000</v>
      </c>
      <c r="G27" s="22"/>
      <c r="H27" s="22"/>
      <c r="I27" s="22">
        <v>4000000</v>
      </c>
      <c r="J27" s="22"/>
      <c r="K27" s="22"/>
      <c r="L27" s="19"/>
      <c r="M27" s="19">
        <f>[1]nov!H14</f>
        <v>1600000</v>
      </c>
      <c r="N27" s="19">
        <f t="shared" si="5"/>
        <v>1600000</v>
      </c>
      <c r="O27" s="18">
        <f t="shared" si="2"/>
        <v>0.4</v>
      </c>
      <c r="P27" s="19"/>
      <c r="Q27" s="19"/>
      <c r="R27" s="19">
        <f t="shared" si="6"/>
        <v>1600000</v>
      </c>
      <c r="S27" s="19"/>
      <c r="T27" s="19"/>
      <c r="U27" s="19">
        <f>I27-N27</f>
        <v>2400000</v>
      </c>
      <c r="V27" s="15"/>
    </row>
    <row r="28" spans="1:24" x14ac:dyDescent="0.25">
      <c r="A28" s="15"/>
      <c r="B28" s="15"/>
      <c r="C28" s="15"/>
      <c r="D28" s="16" t="s">
        <v>44</v>
      </c>
      <c r="E28" s="16"/>
      <c r="F28" s="20">
        <f>SUM(F29)</f>
        <v>2000000</v>
      </c>
      <c r="G28" s="20"/>
      <c r="H28" s="20"/>
      <c r="I28" s="20">
        <f>I29</f>
        <v>2000000</v>
      </c>
      <c r="J28" s="20"/>
      <c r="K28" s="20"/>
      <c r="L28" s="20">
        <f t="shared" ref="L28:U28" si="7">SUM(L29)</f>
        <v>0</v>
      </c>
      <c r="M28" s="20">
        <f t="shared" si="7"/>
        <v>1750000</v>
      </c>
      <c r="N28" s="20">
        <f t="shared" si="7"/>
        <v>1750000</v>
      </c>
      <c r="O28" s="18">
        <f t="shared" si="2"/>
        <v>0.875</v>
      </c>
      <c r="P28" s="20"/>
      <c r="Q28" s="20"/>
      <c r="R28" s="20"/>
      <c r="S28" s="20"/>
      <c r="T28" s="20"/>
      <c r="U28" s="20">
        <f t="shared" si="7"/>
        <v>250000</v>
      </c>
      <c r="V28" s="20"/>
    </row>
    <row r="29" spans="1:24" x14ac:dyDescent="0.25">
      <c r="A29" s="15"/>
      <c r="B29" s="15"/>
      <c r="C29" s="15"/>
      <c r="D29" s="21" t="s">
        <v>45</v>
      </c>
      <c r="E29" s="21"/>
      <c r="F29" s="22">
        <v>2000000</v>
      </c>
      <c r="G29" s="22"/>
      <c r="H29" s="22"/>
      <c r="I29" s="22">
        <v>2000000</v>
      </c>
      <c r="J29" s="22"/>
      <c r="K29" s="22"/>
      <c r="L29" s="19"/>
      <c r="M29" s="19">
        <f>[1]nov!H16</f>
        <v>1750000</v>
      </c>
      <c r="N29" s="19">
        <f>L29+M29</f>
        <v>1750000</v>
      </c>
      <c r="O29" s="18">
        <f t="shared" si="2"/>
        <v>0.875</v>
      </c>
      <c r="P29" s="19"/>
      <c r="Q29" s="19"/>
      <c r="R29" s="19">
        <f>N29</f>
        <v>1750000</v>
      </c>
      <c r="S29" s="19"/>
      <c r="T29" s="19"/>
      <c r="U29" s="19">
        <f>I29-N29</f>
        <v>250000</v>
      </c>
      <c r="V29" s="15"/>
    </row>
    <row r="30" spans="1:24" x14ac:dyDescent="0.25">
      <c r="A30" s="15"/>
      <c r="B30" s="15"/>
      <c r="C30" s="15"/>
      <c r="D30" s="21"/>
      <c r="E30" s="21"/>
      <c r="F30" s="22"/>
      <c r="G30" s="22"/>
      <c r="H30" s="22"/>
      <c r="I30" s="22"/>
      <c r="J30" s="22"/>
      <c r="K30" s="22"/>
      <c r="L30" s="19"/>
      <c r="M30" s="19"/>
      <c r="N30" s="19"/>
      <c r="O30" s="18" t="e">
        <f t="shared" si="2"/>
        <v>#DIV/0!</v>
      </c>
      <c r="P30" s="19"/>
      <c r="Q30" s="19"/>
      <c r="R30" s="19"/>
      <c r="S30" s="19"/>
      <c r="T30" s="19"/>
      <c r="U30" s="19"/>
      <c r="V30" s="15"/>
    </row>
    <row r="31" spans="1:24" x14ac:dyDescent="0.25">
      <c r="A31" s="15"/>
      <c r="B31" s="15"/>
      <c r="C31" s="15"/>
      <c r="D31" s="16" t="s">
        <v>46</v>
      </c>
      <c r="E31" s="16"/>
      <c r="F31" s="20">
        <f>F32+F34+F37</f>
        <v>1930818300</v>
      </c>
      <c r="G31" s="20"/>
      <c r="H31" s="20"/>
      <c r="I31" s="20">
        <f>I32+I34+I37+I41+I39</f>
        <v>2254176000</v>
      </c>
      <c r="J31" s="20"/>
      <c r="K31" s="20"/>
      <c r="L31" s="20">
        <f t="shared" ref="L31:U31" si="8">L32+L34+L37+L41+L39</f>
        <v>194280910</v>
      </c>
      <c r="M31" s="20">
        <f t="shared" si="8"/>
        <v>2053021310</v>
      </c>
      <c r="N31" s="20">
        <f t="shared" si="8"/>
        <v>2247302220</v>
      </c>
      <c r="O31" s="18">
        <f t="shared" si="2"/>
        <v>0.99695064626719476</v>
      </c>
      <c r="P31" s="20"/>
      <c r="Q31" s="20"/>
      <c r="R31" s="20"/>
      <c r="S31" s="20"/>
      <c r="T31" s="20"/>
      <c r="U31" s="20">
        <f t="shared" si="8"/>
        <v>6873780</v>
      </c>
      <c r="V31" s="20"/>
    </row>
    <row r="32" spans="1:24" x14ac:dyDescent="0.25">
      <c r="A32" s="15"/>
      <c r="B32" s="15"/>
      <c r="C32" s="15"/>
      <c r="D32" s="16" t="s">
        <v>47</v>
      </c>
      <c r="E32" s="16"/>
      <c r="F32" s="20">
        <f>SUM(F33)</f>
        <v>1031157000</v>
      </c>
      <c r="G32" s="20"/>
      <c r="H32" s="20"/>
      <c r="I32" s="20">
        <f>I33</f>
        <v>1035614000</v>
      </c>
      <c r="J32" s="20"/>
      <c r="K32" s="20"/>
      <c r="L32" s="20">
        <f t="shared" ref="L32:U32" si="9">SUM(L33)</f>
        <v>0</v>
      </c>
      <c r="M32" s="20">
        <f t="shared" si="9"/>
        <v>1035614000</v>
      </c>
      <c r="N32" s="20">
        <f t="shared" si="9"/>
        <v>1035614000</v>
      </c>
      <c r="O32" s="18">
        <f t="shared" si="2"/>
        <v>1</v>
      </c>
      <c r="P32" s="20"/>
      <c r="Q32" s="20"/>
      <c r="R32" s="20"/>
      <c r="S32" s="20"/>
      <c r="T32" s="20"/>
      <c r="U32" s="20">
        <f t="shared" si="9"/>
        <v>0</v>
      </c>
      <c r="V32" s="20"/>
    </row>
    <row r="33" spans="1:22" x14ac:dyDescent="0.25">
      <c r="A33" s="15"/>
      <c r="B33" s="15"/>
      <c r="C33" s="15"/>
      <c r="D33" s="21" t="s">
        <v>47</v>
      </c>
      <c r="E33" s="21"/>
      <c r="F33" s="22">
        <v>1031157000</v>
      </c>
      <c r="G33" s="22"/>
      <c r="H33" s="22"/>
      <c r="I33" s="22">
        <v>1035614000</v>
      </c>
      <c r="J33" s="22"/>
      <c r="K33" s="22"/>
      <c r="L33" s="19"/>
      <c r="M33" s="19">
        <f>[1]nov!H20</f>
        <v>1035614000</v>
      </c>
      <c r="N33" s="19">
        <f>L33+M33</f>
        <v>1035614000</v>
      </c>
      <c r="O33" s="18">
        <f t="shared" si="2"/>
        <v>1</v>
      </c>
      <c r="P33" s="19">
        <f>N33</f>
        <v>1035614000</v>
      </c>
      <c r="Q33" s="19"/>
      <c r="R33" s="19"/>
      <c r="S33" s="19"/>
      <c r="T33" s="19"/>
      <c r="U33" s="19">
        <f>I33-N33</f>
        <v>0</v>
      </c>
      <c r="V33" s="15"/>
    </row>
    <row r="34" spans="1:22" x14ac:dyDescent="0.25">
      <c r="A34" s="15"/>
      <c r="B34" s="15"/>
      <c r="C34" s="15"/>
      <c r="D34" s="16" t="s">
        <v>48</v>
      </c>
      <c r="E34" s="16"/>
      <c r="F34" s="20">
        <f>SUM(F35:F36)</f>
        <v>52375500</v>
      </c>
      <c r="G34" s="20"/>
      <c r="H34" s="20"/>
      <c r="I34" s="20">
        <f t="shared" ref="I34:U34" si="10">SUM(I35:I36)</f>
        <v>56676200</v>
      </c>
      <c r="J34" s="20"/>
      <c r="K34" s="20"/>
      <c r="L34" s="20">
        <f t="shared" si="10"/>
        <v>29126150</v>
      </c>
      <c r="M34" s="20">
        <f t="shared" si="10"/>
        <v>26187750</v>
      </c>
      <c r="N34" s="20">
        <f t="shared" si="10"/>
        <v>55313900</v>
      </c>
      <c r="O34" s="18">
        <f t="shared" si="2"/>
        <v>0.97596345555982933</v>
      </c>
      <c r="P34" s="20"/>
      <c r="Q34" s="20"/>
      <c r="R34" s="20"/>
      <c r="S34" s="20"/>
      <c r="T34" s="20"/>
      <c r="U34" s="20">
        <f t="shared" si="10"/>
        <v>1362300</v>
      </c>
      <c r="V34" s="15"/>
    </row>
    <row r="35" spans="1:22" x14ac:dyDescent="0.25">
      <c r="A35" s="15"/>
      <c r="B35" s="15"/>
      <c r="C35" s="15"/>
      <c r="D35" s="21" t="s">
        <v>49</v>
      </c>
      <c r="E35" s="21"/>
      <c r="F35" s="22">
        <v>52375500</v>
      </c>
      <c r="G35" s="22"/>
      <c r="H35" s="22"/>
      <c r="I35" s="22">
        <v>52375500</v>
      </c>
      <c r="J35" s="22"/>
      <c r="K35" s="22"/>
      <c r="L35" s="19">
        <v>24825450</v>
      </c>
      <c r="M35" s="19">
        <f>[1]nov!H22</f>
        <v>26187750</v>
      </c>
      <c r="N35" s="19">
        <f>L35+M35</f>
        <v>51013200</v>
      </c>
      <c r="O35" s="18">
        <f t="shared" si="2"/>
        <v>0.97398974711458597</v>
      </c>
      <c r="P35" s="19"/>
      <c r="Q35" s="19"/>
      <c r="R35" s="19">
        <f t="shared" ref="R35:R36" si="11">N35</f>
        <v>51013200</v>
      </c>
      <c r="S35" s="19"/>
      <c r="T35" s="19"/>
      <c r="U35" s="19">
        <f>I35-N35</f>
        <v>1362300</v>
      </c>
      <c r="V35" s="15"/>
    </row>
    <row r="36" spans="1:22" x14ac:dyDescent="0.25">
      <c r="A36" s="15"/>
      <c r="B36" s="15"/>
      <c r="C36" s="15"/>
      <c r="D36" s="21" t="s">
        <v>50</v>
      </c>
      <c r="E36" s="21"/>
      <c r="F36" s="22">
        <v>0</v>
      </c>
      <c r="G36" s="22"/>
      <c r="H36" s="22"/>
      <c r="I36" s="22">
        <v>4300700</v>
      </c>
      <c r="J36" s="22"/>
      <c r="K36" s="22"/>
      <c r="L36" s="19">
        <v>4300700</v>
      </c>
      <c r="M36" s="19">
        <f>[1]sept!H23</f>
        <v>0</v>
      </c>
      <c r="N36" s="19">
        <f>L36+M36</f>
        <v>4300700</v>
      </c>
      <c r="O36" s="18">
        <f t="shared" si="2"/>
        <v>1</v>
      </c>
      <c r="P36" s="19"/>
      <c r="Q36" s="19"/>
      <c r="R36" s="19">
        <f t="shared" si="11"/>
        <v>4300700</v>
      </c>
      <c r="S36" s="19"/>
      <c r="T36" s="19"/>
      <c r="U36" s="19">
        <f>I36-N36</f>
        <v>0</v>
      </c>
      <c r="V36" s="15"/>
    </row>
    <row r="37" spans="1:22" x14ac:dyDescent="0.25">
      <c r="A37" s="15"/>
      <c r="B37" s="15"/>
      <c r="C37" s="15"/>
      <c r="D37" s="16" t="s">
        <v>51</v>
      </c>
      <c r="E37" s="16"/>
      <c r="F37" s="20">
        <f>SUM(F38)</f>
        <v>847285800</v>
      </c>
      <c r="G37" s="20"/>
      <c r="H37" s="20"/>
      <c r="I37" s="20">
        <f>I38</f>
        <v>847285800</v>
      </c>
      <c r="J37" s="20"/>
      <c r="K37" s="20"/>
      <c r="L37" s="20">
        <f t="shared" ref="L37:U37" si="12">SUM(L38)</f>
        <v>70154760</v>
      </c>
      <c r="M37" s="20">
        <f t="shared" si="12"/>
        <v>771619560</v>
      </c>
      <c r="N37" s="20">
        <f t="shared" si="12"/>
        <v>841774320</v>
      </c>
      <c r="O37" s="18">
        <f t="shared" si="2"/>
        <v>0.9934951346995311</v>
      </c>
      <c r="P37" s="20"/>
      <c r="Q37" s="20"/>
      <c r="R37" s="20"/>
      <c r="S37" s="20"/>
      <c r="T37" s="20"/>
      <c r="U37" s="20">
        <f t="shared" si="12"/>
        <v>5511480</v>
      </c>
      <c r="V37" s="15"/>
    </row>
    <row r="38" spans="1:22" x14ac:dyDescent="0.25">
      <c r="A38" s="15"/>
      <c r="B38" s="15"/>
      <c r="C38" s="15"/>
      <c r="D38" s="21" t="s">
        <v>51</v>
      </c>
      <c r="E38" s="21"/>
      <c r="F38" s="22">
        <v>847285800</v>
      </c>
      <c r="G38" s="22"/>
      <c r="H38" s="22"/>
      <c r="I38" s="22">
        <v>847285800</v>
      </c>
      <c r="J38" s="22"/>
      <c r="K38" s="22"/>
      <c r="L38" s="19">
        <v>70154760</v>
      </c>
      <c r="M38" s="19">
        <f>[1]nov!H25</f>
        <v>771619560</v>
      </c>
      <c r="N38" s="19">
        <f>L38+M38</f>
        <v>841774320</v>
      </c>
      <c r="O38" s="18">
        <f t="shared" si="2"/>
        <v>0.9934951346995311</v>
      </c>
      <c r="P38" s="19"/>
      <c r="Q38" s="19">
        <f>N38</f>
        <v>841774320</v>
      </c>
      <c r="R38" s="19"/>
      <c r="S38" s="19"/>
      <c r="T38" s="19"/>
      <c r="U38" s="19">
        <f>I38-N38</f>
        <v>5511480</v>
      </c>
      <c r="V38" s="15"/>
    </row>
    <row r="39" spans="1:22" x14ac:dyDescent="0.25">
      <c r="A39" s="15"/>
      <c r="B39" s="15"/>
      <c r="C39" s="15"/>
      <c r="D39" s="16" t="s">
        <v>52</v>
      </c>
      <c r="E39" s="16"/>
      <c r="F39" s="20">
        <f>F40</f>
        <v>0</v>
      </c>
      <c r="G39" s="20"/>
      <c r="H39" s="20"/>
      <c r="I39" s="20">
        <f t="shared" ref="I39:U39" si="13">I40</f>
        <v>50000000</v>
      </c>
      <c r="J39" s="20"/>
      <c r="K39" s="20"/>
      <c r="L39" s="20">
        <f t="shared" si="13"/>
        <v>0</v>
      </c>
      <c r="M39" s="20">
        <f t="shared" si="13"/>
        <v>50000000</v>
      </c>
      <c r="N39" s="20">
        <f t="shared" si="13"/>
        <v>50000000</v>
      </c>
      <c r="O39" s="18">
        <f t="shared" si="2"/>
        <v>1</v>
      </c>
      <c r="P39" s="20"/>
      <c r="Q39" s="20"/>
      <c r="R39" s="20"/>
      <c r="S39" s="20"/>
      <c r="T39" s="20"/>
      <c r="U39" s="20">
        <f t="shared" si="13"/>
        <v>0</v>
      </c>
      <c r="V39" s="15"/>
    </row>
    <row r="40" spans="1:22" x14ac:dyDescent="0.25">
      <c r="A40" s="15"/>
      <c r="B40" s="15"/>
      <c r="C40" s="15"/>
      <c r="D40" s="21" t="s">
        <v>53</v>
      </c>
      <c r="E40" s="21"/>
      <c r="F40" s="22">
        <v>0</v>
      </c>
      <c r="G40" s="22"/>
      <c r="H40" s="22"/>
      <c r="I40" s="22">
        <v>50000000</v>
      </c>
      <c r="J40" s="22"/>
      <c r="K40" s="22"/>
      <c r="L40" s="19"/>
      <c r="M40" s="19">
        <f>[1]nov!H27</f>
        <v>50000000</v>
      </c>
      <c r="N40" s="19">
        <f>L40+M40</f>
        <v>50000000</v>
      </c>
      <c r="O40" s="18">
        <f t="shared" si="2"/>
        <v>1</v>
      </c>
      <c r="P40" s="19"/>
      <c r="Q40" s="19"/>
      <c r="R40" s="19">
        <f t="shared" ref="R40" si="14">N40</f>
        <v>50000000</v>
      </c>
      <c r="S40" s="19"/>
      <c r="T40" s="19"/>
      <c r="U40" s="19">
        <f>I40-N40</f>
        <v>0</v>
      </c>
      <c r="V40" s="15"/>
    </row>
    <row r="41" spans="1:22" x14ac:dyDescent="0.25">
      <c r="A41" s="15"/>
      <c r="B41" s="15"/>
      <c r="C41" s="15"/>
      <c r="D41" s="16" t="s">
        <v>54</v>
      </c>
      <c r="E41" s="16"/>
      <c r="F41" s="20">
        <f>SUM(F42:F49)</f>
        <v>0</v>
      </c>
      <c r="G41" s="20"/>
      <c r="H41" s="20"/>
      <c r="I41" s="20">
        <f t="shared" ref="I41" si="15">SUM(I42:I53)</f>
        <v>264600000</v>
      </c>
      <c r="J41" s="20"/>
      <c r="K41" s="20"/>
      <c r="L41" s="20">
        <f>SUM(L42:L53)</f>
        <v>95000000</v>
      </c>
      <c r="M41" s="20">
        <f t="shared" ref="M41:U41" si="16">SUM(M42:M53)</f>
        <v>169600000</v>
      </c>
      <c r="N41" s="20">
        <f t="shared" si="16"/>
        <v>264600000</v>
      </c>
      <c r="O41" s="18">
        <f t="shared" si="2"/>
        <v>1</v>
      </c>
      <c r="P41" s="20"/>
      <c r="Q41" s="20"/>
      <c r="R41" s="20"/>
      <c r="S41" s="20"/>
      <c r="T41" s="20"/>
      <c r="U41" s="20">
        <f t="shared" si="16"/>
        <v>0</v>
      </c>
      <c r="V41" s="15"/>
    </row>
    <row r="42" spans="1:22" x14ac:dyDescent="0.25">
      <c r="A42" s="15"/>
      <c r="B42" s="15"/>
      <c r="C42" s="15"/>
      <c r="D42" s="21" t="s">
        <v>55</v>
      </c>
      <c r="E42" s="21"/>
      <c r="F42" s="22">
        <v>0</v>
      </c>
      <c r="G42" s="22"/>
      <c r="H42" s="22"/>
      <c r="I42" s="22">
        <v>19600000</v>
      </c>
      <c r="J42" s="22"/>
      <c r="K42" s="22"/>
      <c r="L42" s="22">
        <v>0</v>
      </c>
      <c r="M42" s="19">
        <f>[1]nov!H29</f>
        <v>19600000</v>
      </c>
      <c r="N42" s="19">
        <f>L42+M42</f>
        <v>19600000</v>
      </c>
      <c r="O42" s="18">
        <f t="shared" si="2"/>
        <v>1</v>
      </c>
      <c r="P42" s="19"/>
      <c r="Q42" s="19"/>
      <c r="R42" s="19">
        <f t="shared" ref="R42:R52" si="17">N42</f>
        <v>19600000</v>
      </c>
      <c r="S42" s="19"/>
      <c r="T42" s="19"/>
      <c r="U42" s="19">
        <f t="shared" ref="U42:U52" si="18">I42-N42</f>
        <v>0</v>
      </c>
      <c r="V42" s="15"/>
    </row>
    <row r="43" spans="1:22" x14ac:dyDescent="0.25">
      <c r="A43" s="15"/>
      <c r="B43" s="15"/>
      <c r="C43" s="15"/>
      <c r="D43" s="21" t="s">
        <v>56</v>
      </c>
      <c r="E43" s="21"/>
      <c r="F43" s="22">
        <v>0</v>
      </c>
      <c r="G43" s="22"/>
      <c r="H43" s="22"/>
      <c r="I43" s="22">
        <v>15000000</v>
      </c>
      <c r="J43" s="22"/>
      <c r="K43" s="22"/>
      <c r="L43" s="22"/>
      <c r="M43" s="19">
        <f>[1]nov!H30</f>
        <v>15000000</v>
      </c>
      <c r="N43" s="19">
        <f t="shared" ref="N43:N52" si="19">L43+M43</f>
        <v>15000000</v>
      </c>
      <c r="O43" s="18">
        <f t="shared" si="2"/>
        <v>1</v>
      </c>
      <c r="P43" s="19"/>
      <c r="Q43" s="19"/>
      <c r="R43" s="19">
        <f t="shared" si="17"/>
        <v>15000000</v>
      </c>
      <c r="S43" s="19"/>
      <c r="T43" s="19"/>
      <c r="U43" s="19">
        <f t="shared" si="18"/>
        <v>0</v>
      </c>
      <c r="V43" s="15"/>
    </row>
    <row r="44" spans="1:22" x14ac:dyDescent="0.25">
      <c r="A44" s="15"/>
      <c r="B44" s="15"/>
      <c r="C44" s="15"/>
      <c r="D44" s="21" t="s">
        <v>57</v>
      </c>
      <c r="E44" s="21"/>
      <c r="F44" s="22">
        <v>0</v>
      </c>
      <c r="G44" s="22"/>
      <c r="H44" s="22"/>
      <c r="I44" s="22">
        <v>25000000</v>
      </c>
      <c r="J44" s="22"/>
      <c r="K44" s="22"/>
      <c r="L44" s="22">
        <v>0</v>
      </c>
      <c r="M44" s="19">
        <f>[1]nov!H31</f>
        <v>25000000</v>
      </c>
      <c r="N44" s="19">
        <f t="shared" si="19"/>
        <v>25000000</v>
      </c>
      <c r="O44" s="18">
        <f t="shared" si="2"/>
        <v>1</v>
      </c>
      <c r="P44" s="19"/>
      <c r="Q44" s="19"/>
      <c r="R44" s="19">
        <f t="shared" si="17"/>
        <v>25000000</v>
      </c>
      <c r="S44" s="19"/>
      <c r="T44" s="19"/>
      <c r="U44" s="19">
        <f t="shared" si="18"/>
        <v>0</v>
      </c>
      <c r="V44" s="15"/>
    </row>
    <row r="45" spans="1:22" x14ac:dyDescent="0.25">
      <c r="A45" s="15"/>
      <c r="B45" s="15"/>
      <c r="C45" s="15"/>
      <c r="D45" s="21" t="s">
        <v>58</v>
      </c>
      <c r="E45" s="21"/>
      <c r="F45" s="22">
        <v>0</v>
      </c>
      <c r="G45" s="22"/>
      <c r="H45" s="22"/>
      <c r="I45" s="22">
        <v>15000000</v>
      </c>
      <c r="J45" s="22"/>
      <c r="K45" s="22"/>
      <c r="L45" s="22"/>
      <c r="M45" s="19">
        <f>[1]nov!H32</f>
        <v>15000000</v>
      </c>
      <c r="N45" s="19">
        <f t="shared" si="19"/>
        <v>15000000</v>
      </c>
      <c r="O45" s="18">
        <f t="shared" si="2"/>
        <v>1</v>
      </c>
      <c r="P45" s="19"/>
      <c r="Q45" s="19"/>
      <c r="R45" s="19">
        <f t="shared" si="17"/>
        <v>15000000</v>
      </c>
      <c r="S45" s="19"/>
      <c r="T45" s="19"/>
      <c r="U45" s="19">
        <f t="shared" si="18"/>
        <v>0</v>
      </c>
      <c r="V45" s="15"/>
    </row>
    <row r="46" spans="1:22" x14ac:dyDescent="0.25">
      <c r="A46" s="15"/>
      <c r="B46" s="15"/>
      <c r="C46" s="15"/>
      <c r="D46" s="21" t="s">
        <v>59</v>
      </c>
      <c r="E46" s="21"/>
      <c r="F46" s="22">
        <v>0</v>
      </c>
      <c r="G46" s="22"/>
      <c r="H46" s="22"/>
      <c r="I46" s="22">
        <v>15000000</v>
      </c>
      <c r="J46" s="22"/>
      <c r="K46" s="22"/>
      <c r="L46" s="22"/>
      <c r="M46" s="19">
        <f>[1]nov!H33</f>
        <v>15000000</v>
      </c>
      <c r="N46" s="19">
        <f t="shared" si="19"/>
        <v>15000000</v>
      </c>
      <c r="O46" s="18">
        <f t="shared" si="2"/>
        <v>1</v>
      </c>
      <c r="P46" s="19"/>
      <c r="Q46" s="19"/>
      <c r="R46" s="19">
        <f t="shared" si="17"/>
        <v>15000000</v>
      </c>
      <c r="S46" s="19"/>
      <c r="T46" s="19"/>
      <c r="U46" s="19">
        <f t="shared" si="18"/>
        <v>0</v>
      </c>
      <c r="V46" s="15"/>
    </row>
    <row r="47" spans="1:22" x14ac:dyDescent="0.25">
      <c r="A47" s="15"/>
      <c r="B47" s="15"/>
      <c r="C47" s="15"/>
      <c r="D47" s="21" t="s">
        <v>60</v>
      </c>
      <c r="E47" s="21"/>
      <c r="F47" s="22">
        <v>0</v>
      </c>
      <c r="G47" s="22"/>
      <c r="H47" s="22"/>
      <c r="I47" s="22">
        <v>15000000</v>
      </c>
      <c r="J47" s="22"/>
      <c r="K47" s="22"/>
      <c r="L47" s="22"/>
      <c r="M47" s="19">
        <f>[1]nov!H34</f>
        <v>15000000</v>
      </c>
      <c r="N47" s="19">
        <f t="shared" si="19"/>
        <v>15000000</v>
      </c>
      <c r="O47" s="18">
        <f t="shared" si="2"/>
        <v>1</v>
      </c>
      <c r="P47" s="19"/>
      <c r="Q47" s="19"/>
      <c r="R47" s="19">
        <f t="shared" si="17"/>
        <v>15000000</v>
      </c>
      <c r="S47" s="19"/>
      <c r="T47" s="19"/>
      <c r="U47" s="19">
        <f t="shared" si="18"/>
        <v>0</v>
      </c>
      <c r="V47" s="15"/>
    </row>
    <row r="48" spans="1:22" x14ac:dyDescent="0.25">
      <c r="A48" s="15"/>
      <c r="B48" s="15"/>
      <c r="C48" s="15"/>
      <c r="D48" s="21" t="s">
        <v>61</v>
      </c>
      <c r="E48" s="21"/>
      <c r="F48" s="22">
        <v>0</v>
      </c>
      <c r="G48" s="22"/>
      <c r="H48" s="22"/>
      <c r="I48" s="22">
        <v>15000000</v>
      </c>
      <c r="J48" s="22"/>
      <c r="K48" s="22"/>
      <c r="L48" s="22"/>
      <c r="M48" s="19">
        <f>[1]nov!H35</f>
        <v>15000000</v>
      </c>
      <c r="N48" s="19">
        <f t="shared" si="19"/>
        <v>15000000</v>
      </c>
      <c r="O48" s="18">
        <f t="shared" si="2"/>
        <v>1</v>
      </c>
      <c r="P48" s="19"/>
      <c r="Q48" s="19"/>
      <c r="R48" s="19">
        <f t="shared" si="17"/>
        <v>15000000</v>
      </c>
      <c r="S48" s="19"/>
      <c r="T48" s="19"/>
      <c r="U48" s="19">
        <f t="shared" si="18"/>
        <v>0</v>
      </c>
      <c r="V48" s="15"/>
    </row>
    <row r="49" spans="1:24" x14ac:dyDescent="0.25">
      <c r="A49" s="15"/>
      <c r="B49" s="15"/>
      <c r="C49" s="15"/>
      <c r="D49" s="21" t="s">
        <v>62</v>
      </c>
      <c r="E49" s="21"/>
      <c r="F49" s="22">
        <v>0</v>
      </c>
      <c r="G49" s="22"/>
      <c r="H49" s="22"/>
      <c r="I49" s="22">
        <v>50000000</v>
      </c>
      <c r="J49" s="22"/>
      <c r="K49" s="22"/>
      <c r="L49" s="19">
        <v>0</v>
      </c>
      <c r="M49" s="19">
        <f>[1]nov!H36</f>
        <v>50000000</v>
      </c>
      <c r="N49" s="19">
        <f t="shared" si="19"/>
        <v>50000000</v>
      </c>
      <c r="O49" s="18">
        <f t="shared" si="2"/>
        <v>1</v>
      </c>
      <c r="P49" s="19"/>
      <c r="Q49" s="19"/>
      <c r="R49" s="19">
        <f t="shared" si="17"/>
        <v>50000000</v>
      </c>
      <c r="S49" s="19"/>
      <c r="T49" s="19"/>
      <c r="U49" s="19">
        <f t="shared" si="18"/>
        <v>0</v>
      </c>
      <c r="V49" s="15"/>
    </row>
    <row r="50" spans="1:24" x14ac:dyDescent="0.25">
      <c r="A50" s="15"/>
      <c r="B50" s="15"/>
      <c r="C50" s="15"/>
      <c r="D50" s="21" t="s">
        <v>63</v>
      </c>
      <c r="E50" s="21"/>
      <c r="F50" s="22"/>
      <c r="G50" s="22"/>
      <c r="H50" s="22"/>
      <c r="I50" s="22">
        <v>25000000</v>
      </c>
      <c r="J50" s="22"/>
      <c r="K50" s="22"/>
      <c r="L50" s="19">
        <v>25000000</v>
      </c>
      <c r="M50" s="19"/>
      <c r="N50" s="19">
        <f t="shared" si="19"/>
        <v>25000000</v>
      </c>
      <c r="O50" s="18">
        <f t="shared" si="2"/>
        <v>1</v>
      </c>
      <c r="P50" s="19"/>
      <c r="Q50" s="19"/>
      <c r="R50" s="19">
        <f t="shared" si="17"/>
        <v>25000000</v>
      </c>
      <c r="S50" s="19"/>
      <c r="T50" s="19"/>
      <c r="U50" s="19">
        <f t="shared" si="18"/>
        <v>0</v>
      </c>
      <c r="V50" s="15"/>
    </row>
    <row r="51" spans="1:24" x14ac:dyDescent="0.25">
      <c r="A51" s="15"/>
      <c r="B51" s="15"/>
      <c r="C51" s="15"/>
      <c r="D51" s="21" t="s">
        <v>64</v>
      </c>
      <c r="E51" s="21"/>
      <c r="F51" s="22"/>
      <c r="G51" s="22"/>
      <c r="H51" s="22"/>
      <c r="I51" s="22">
        <v>20000000</v>
      </c>
      <c r="J51" s="22"/>
      <c r="K51" s="22"/>
      <c r="L51" s="19">
        <v>20000000</v>
      </c>
      <c r="M51" s="19"/>
      <c r="N51" s="19">
        <f t="shared" si="19"/>
        <v>20000000</v>
      </c>
      <c r="O51" s="18">
        <f t="shared" si="2"/>
        <v>1</v>
      </c>
      <c r="P51" s="19"/>
      <c r="Q51" s="19"/>
      <c r="R51" s="19">
        <f t="shared" si="17"/>
        <v>20000000</v>
      </c>
      <c r="S51" s="19"/>
      <c r="T51" s="19"/>
      <c r="U51" s="19">
        <f t="shared" si="18"/>
        <v>0</v>
      </c>
      <c r="V51" s="15"/>
    </row>
    <row r="52" spans="1:24" x14ac:dyDescent="0.25">
      <c r="A52" s="15"/>
      <c r="B52" s="15"/>
      <c r="C52" s="15"/>
      <c r="D52" s="21" t="s">
        <v>65</v>
      </c>
      <c r="E52" s="21"/>
      <c r="F52" s="22"/>
      <c r="G52" s="22"/>
      <c r="H52" s="22"/>
      <c r="I52" s="22">
        <v>50000000</v>
      </c>
      <c r="J52" s="22"/>
      <c r="K52" s="22"/>
      <c r="L52" s="19">
        <v>50000000</v>
      </c>
      <c r="M52" s="19"/>
      <c r="N52" s="19">
        <f t="shared" si="19"/>
        <v>50000000</v>
      </c>
      <c r="O52" s="18">
        <f t="shared" si="2"/>
        <v>1</v>
      </c>
      <c r="P52" s="19"/>
      <c r="Q52" s="19"/>
      <c r="R52" s="19">
        <f t="shared" si="17"/>
        <v>50000000</v>
      </c>
      <c r="S52" s="19"/>
      <c r="T52" s="19"/>
      <c r="U52" s="19">
        <f t="shared" si="18"/>
        <v>0</v>
      </c>
      <c r="V52" s="15"/>
    </row>
    <row r="53" spans="1:24" x14ac:dyDescent="0.25">
      <c r="A53" s="15"/>
      <c r="B53" s="15"/>
      <c r="C53" s="15"/>
      <c r="D53" s="21"/>
      <c r="E53" s="21"/>
      <c r="F53" s="22"/>
      <c r="G53" s="22"/>
      <c r="H53" s="22"/>
      <c r="I53" s="22"/>
      <c r="J53" s="22"/>
      <c r="K53" s="22"/>
      <c r="L53" s="19"/>
      <c r="M53" s="19"/>
      <c r="N53" s="19"/>
      <c r="O53" s="18" t="e">
        <f t="shared" si="2"/>
        <v>#DIV/0!</v>
      </c>
      <c r="P53" s="19"/>
      <c r="Q53" s="19"/>
      <c r="R53" s="19"/>
      <c r="S53" s="19"/>
      <c r="T53" s="19"/>
      <c r="U53" s="19"/>
      <c r="V53" s="15"/>
    </row>
    <row r="54" spans="1:24" x14ac:dyDescent="0.25">
      <c r="A54" s="15"/>
      <c r="B54" s="15"/>
      <c r="C54" s="15"/>
      <c r="D54" s="16" t="s">
        <v>66</v>
      </c>
      <c r="E54" s="16"/>
      <c r="F54" s="20">
        <f>F55</f>
        <v>1500000</v>
      </c>
      <c r="G54" s="20"/>
      <c r="H54" s="20"/>
      <c r="I54" s="20">
        <f>I55</f>
        <v>1500000</v>
      </c>
      <c r="J54" s="20"/>
      <c r="K54" s="20"/>
      <c r="L54" s="20">
        <f t="shared" ref="L54:U54" si="20">L55</f>
        <v>73882</v>
      </c>
      <c r="M54" s="20">
        <f t="shared" si="20"/>
        <v>1229633</v>
      </c>
      <c r="N54" s="20">
        <f t="shared" si="20"/>
        <v>1303515</v>
      </c>
      <c r="O54" s="18">
        <f t="shared" si="2"/>
        <v>0.86900999999999995</v>
      </c>
      <c r="P54" s="20"/>
      <c r="Q54" s="20"/>
      <c r="R54" s="20"/>
      <c r="S54" s="20"/>
      <c r="T54" s="20"/>
      <c r="U54" s="20">
        <f t="shared" si="20"/>
        <v>196485</v>
      </c>
      <c r="V54" s="15"/>
    </row>
    <row r="55" spans="1:24" x14ac:dyDescent="0.25">
      <c r="A55" s="15"/>
      <c r="B55" s="15"/>
      <c r="C55" s="15"/>
      <c r="D55" s="16" t="s">
        <v>67</v>
      </c>
      <c r="E55" s="16"/>
      <c r="F55" s="20">
        <f>SUM(F56)</f>
        <v>1500000</v>
      </c>
      <c r="G55" s="20"/>
      <c r="H55" s="20"/>
      <c r="I55" s="20">
        <f>I56</f>
        <v>1500000</v>
      </c>
      <c r="J55" s="20"/>
      <c r="K55" s="20"/>
      <c r="L55" s="20">
        <f t="shared" ref="L55:U55" si="21">SUM(L56)</f>
        <v>73882</v>
      </c>
      <c r="M55" s="20">
        <f t="shared" si="21"/>
        <v>1229633</v>
      </c>
      <c r="N55" s="20">
        <f t="shared" si="21"/>
        <v>1303515</v>
      </c>
      <c r="O55" s="18">
        <f t="shared" si="2"/>
        <v>0.86900999999999995</v>
      </c>
      <c r="P55" s="20"/>
      <c r="Q55" s="20"/>
      <c r="R55" s="20"/>
      <c r="S55" s="20"/>
      <c r="T55" s="20"/>
      <c r="U55" s="20">
        <f t="shared" si="21"/>
        <v>196485</v>
      </c>
      <c r="V55" s="15"/>
    </row>
    <row r="56" spans="1:24" x14ac:dyDescent="0.25">
      <c r="A56" s="15"/>
      <c r="B56" s="15"/>
      <c r="C56" s="15"/>
      <c r="D56" s="21" t="s">
        <v>67</v>
      </c>
      <c r="E56" s="21"/>
      <c r="F56" s="22">
        <v>1500000</v>
      </c>
      <c r="G56" s="22"/>
      <c r="H56" s="22"/>
      <c r="I56" s="22">
        <v>1500000</v>
      </c>
      <c r="J56" s="22"/>
      <c r="K56" s="22"/>
      <c r="L56" s="19">
        <v>73882</v>
      </c>
      <c r="M56" s="19">
        <f>[1]nov!H43</f>
        <v>1229633</v>
      </c>
      <c r="N56" s="19">
        <f>L56+M56</f>
        <v>1303515</v>
      </c>
      <c r="O56" s="18">
        <f t="shared" si="2"/>
        <v>0.86900999999999995</v>
      </c>
      <c r="P56" s="19"/>
      <c r="Q56" s="19"/>
      <c r="R56" s="19">
        <f t="shared" ref="R56" si="22">N56</f>
        <v>1303515</v>
      </c>
      <c r="S56" s="19"/>
      <c r="T56" s="19"/>
      <c r="U56" s="19">
        <f>I56-N56</f>
        <v>196485</v>
      </c>
      <c r="V56" s="15"/>
    </row>
    <row r="57" spans="1:24" x14ac:dyDescent="0.25">
      <c r="A57" s="15"/>
      <c r="B57" s="15"/>
      <c r="C57" s="15"/>
      <c r="D57" s="21"/>
      <c r="E57" s="21"/>
      <c r="F57" s="22"/>
      <c r="G57" s="22"/>
      <c r="H57" s="22"/>
      <c r="I57" s="22"/>
      <c r="J57" s="22"/>
      <c r="K57" s="22"/>
      <c r="L57" s="19"/>
      <c r="M57" s="19"/>
      <c r="N57" s="19"/>
      <c r="O57" s="18" t="e">
        <f t="shared" si="2"/>
        <v>#DIV/0!</v>
      </c>
      <c r="P57" s="19"/>
      <c r="Q57" s="19"/>
      <c r="R57" s="19"/>
      <c r="S57" s="19"/>
      <c r="T57" s="19"/>
      <c r="U57" s="19"/>
      <c r="V57" s="15"/>
    </row>
    <row r="58" spans="1:24" x14ac:dyDescent="0.25">
      <c r="A58" s="15"/>
      <c r="B58" s="15"/>
      <c r="C58" s="15"/>
      <c r="D58" s="23" t="s">
        <v>68</v>
      </c>
      <c r="E58" s="23"/>
      <c r="F58" s="24">
        <f t="shared" ref="F58:I58" si="23">F59+F208+F416+F519+F375</f>
        <v>1838985843</v>
      </c>
      <c r="G58" s="24"/>
      <c r="H58" s="24"/>
      <c r="I58" s="24">
        <f t="shared" si="23"/>
        <v>2237143543</v>
      </c>
      <c r="J58" s="24"/>
      <c r="K58" s="24"/>
      <c r="L58" s="24">
        <f>L59+L208+L416+L519+L375</f>
        <v>320851384</v>
      </c>
      <c r="M58" s="24">
        <f>M59+M208+M416+M519+M375</f>
        <v>1778093495</v>
      </c>
      <c r="N58" s="24">
        <f>N59+N208+N416+N519+N375</f>
        <v>2098944879</v>
      </c>
      <c r="O58" s="18">
        <f t="shared" si="2"/>
        <v>0.93822539262962257</v>
      </c>
      <c r="P58" s="24">
        <f t="shared" ref="P58:S58" si="24">P59+P208+P416+P519+P375</f>
        <v>929765200</v>
      </c>
      <c r="Q58" s="24">
        <f t="shared" si="24"/>
        <v>787715216</v>
      </c>
      <c r="R58" s="24">
        <f t="shared" si="24"/>
        <v>381464463</v>
      </c>
      <c r="S58" s="24">
        <f t="shared" si="24"/>
        <v>0</v>
      </c>
      <c r="T58" s="24"/>
      <c r="U58" s="24">
        <f>U59+U208+U416+U519+U375</f>
        <v>136732164</v>
      </c>
      <c r="V58" s="15"/>
    </row>
    <row r="59" spans="1:24" x14ac:dyDescent="0.25">
      <c r="A59" s="15"/>
      <c r="B59" s="15"/>
      <c r="C59" s="15"/>
      <c r="D59" s="23" t="s">
        <v>69</v>
      </c>
      <c r="E59" s="23"/>
      <c r="F59" s="24">
        <f>F60+F118+F130+F154</f>
        <v>932774932</v>
      </c>
      <c r="G59" s="24"/>
      <c r="H59" s="24"/>
      <c r="I59" s="24">
        <f>I60+I118+I130+I154</f>
        <v>968810632</v>
      </c>
      <c r="J59" s="24"/>
      <c r="K59" s="24"/>
      <c r="L59" s="24">
        <f>L60+L118+L130+L154</f>
        <v>110212734</v>
      </c>
      <c r="M59" s="24">
        <f t="shared" ref="M59:U59" si="25">M60+M118+M130+M154</f>
        <v>775773855</v>
      </c>
      <c r="N59" s="24">
        <f t="shared" si="25"/>
        <v>885986589</v>
      </c>
      <c r="O59" s="18">
        <f t="shared" si="2"/>
        <v>0.91450956434177533</v>
      </c>
      <c r="P59" s="24">
        <f t="shared" ref="P59:S59" si="26">P60+P118+P130+P154</f>
        <v>35315000</v>
      </c>
      <c r="Q59" s="24">
        <f t="shared" si="26"/>
        <v>787715216</v>
      </c>
      <c r="R59" s="24">
        <f t="shared" si="26"/>
        <v>62956373</v>
      </c>
      <c r="S59" s="24">
        <f t="shared" si="26"/>
        <v>0</v>
      </c>
      <c r="T59" s="24"/>
      <c r="U59" s="24">
        <f t="shared" si="25"/>
        <v>82824043</v>
      </c>
      <c r="V59" s="15"/>
    </row>
    <row r="60" spans="1:24" ht="24" x14ac:dyDescent="0.25">
      <c r="A60" s="15"/>
      <c r="B60" s="15"/>
      <c r="C60" s="15"/>
      <c r="D60" s="25" t="s">
        <v>70</v>
      </c>
      <c r="E60" s="25"/>
      <c r="F60" s="24">
        <f>F61+F65+F75+F82+F104+F110+F116</f>
        <v>864767941</v>
      </c>
      <c r="G60" s="24"/>
      <c r="H60" s="24"/>
      <c r="I60" s="24">
        <f>I61+I65+I75+I82+I104+I110+I116</f>
        <v>863917941</v>
      </c>
      <c r="J60" s="24"/>
      <c r="K60" s="24"/>
      <c r="L60" s="24">
        <f t="shared" ref="L60:U60" si="27">L61+L65+L75+L82+L104+L110+L116</f>
        <v>98537564</v>
      </c>
      <c r="M60" s="24">
        <f t="shared" si="27"/>
        <v>706812355</v>
      </c>
      <c r="N60" s="24">
        <f t="shared" si="27"/>
        <v>805349919</v>
      </c>
      <c r="O60" s="18">
        <f t="shared" si="2"/>
        <v>0.93220649876514139</v>
      </c>
      <c r="P60" s="24">
        <f t="shared" ref="P60:S60" si="28">P61+P65+P75+P82+P104+P110+P116</f>
        <v>0</v>
      </c>
      <c r="Q60" s="24">
        <f t="shared" si="28"/>
        <v>758613216</v>
      </c>
      <c r="R60" s="24">
        <f t="shared" si="28"/>
        <v>46736703</v>
      </c>
      <c r="S60" s="24">
        <f t="shared" si="28"/>
        <v>0</v>
      </c>
      <c r="T60" s="24"/>
      <c r="U60" s="24">
        <f t="shared" si="27"/>
        <v>58568022</v>
      </c>
      <c r="V60" s="15"/>
    </row>
    <row r="61" spans="1:24" ht="25.5" x14ac:dyDescent="0.25">
      <c r="A61" s="15"/>
      <c r="B61" s="15"/>
      <c r="C61" s="26"/>
      <c r="D61" s="34" t="s">
        <v>71</v>
      </c>
      <c r="E61" s="34" t="s">
        <v>1022</v>
      </c>
      <c r="F61" s="35">
        <f>SUM(F62:F64)</f>
        <v>39600000</v>
      </c>
      <c r="G61" s="35"/>
      <c r="H61" s="35"/>
      <c r="I61" s="35">
        <f>SUM(I62:I64)</f>
        <v>33150000</v>
      </c>
      <c r="J61" s="35" t="s">
        <v>1023</v>
      </c>
      <c r="K61" s="35"/>
      <c r="L61" s="35">
        <f t="shared" ref="L61:U61" si="29">SUM(L62:L64)</f>
        <v>3150000</v>
      </c>
      <c r="M61" s="35">
        <f t="shared" si="29"/>
        <v>26587000</v>
      </c>
      <c r="N61" s="35">
        <f t="shared" si="29"/>
        <v>29737000</v>
      </c>
      <c r="O61" s="55">
        <f t="shared" si="2"/>
        <v>0.89704374057315239</v>
      </c>
      <c r="P61" s="35">
        <f>SUMIF($X$62:$X$64,"DDS",$N$62:$N$64)</f>
        <v>0</v>
      </c>
      <c r="Q61" s="35">
        <f>SUMIF($X$62:$X$64,"ADD",$N$62:$N$64)</f>
        <v>29737000</v>
      </c>
      <c r="R61" s="35">
        <f>N61-P61-Q61</f>
        <v>0</v>
      </c>
      <c r="S61" s="27"/>
      <c r="T61" s="27"/>
      <c r="U61" s="27">
        <f t="shared" si="29"/>
        <v>3413000</v>
      </c>
      <c r="V61" s="15"/>
    </row>
    <row r="62" spans="1:24" hidden="1" x14ac:dyDescent="0.25">
      <c r="A62" s="26"/>
      <c r="B62" s="26"/>
      <c r="C62" s="28">
        <v>1</v>
      </c>
      <c r="D62" s="21" t="s">
        <v>72</v>
      </c>
      <c r="E62" s="32"/>
      <c r="F62" s="22">
        <v>37800000</v>
      </c>
      <c r="G62" s="22"/>
      <c r="H62" s="22"/>
      <c r="I62" s="22">
        <v>22050000</v>
      </c>
      <c r="J62" s="22"/>
      <c r="K62" s="22"/>
      <c r="L62" s="19">
        <v>3150000</v>
      </c>
      <c r="M62" s="19">
        <f>[1]nov!H49</f>
        <v>18837000</v>
      </c>
      <c r="N62" s="19">
        <f t="shared" ref="N62:N64" si="30">L62+M62</f>
        <v>21987000</v>
      </c>
      <c r="O62" s="55">
        <f t="shared" si="2"/>
        <v>0.99714285714285711</v>
      </c>
      <c r="P62" s="19"/>
      <c r="Q62" s="19"/>
      <c r="R62" s="19"/>
      <c r="S62" s="19"/>
      <c r="T62" s="19"/>
      <c r="U62" s="19">
        <f>I62-N62</f>
        <v>63000</v>
      </c>
      <c r="V62" s="15"/>
      <c r="X62" s="3" t="s">
        <v>73</v>
      </c>
    </row>
    <row r="63" spans="1:24" hidden="1" x14ac:dyDescent="0.25">
      <c r="A63" s="26"/>
      <c r="B63" s="26"/>
      <c r="C63" s="28">
        <v>1</v>
      </c>
      <c r="D63" s="21" t="s">
        <v>74</v>
      </c>
      <c r="E63" s="32"/>
      <c r="F63" s="22">
        <v>0</v>
      </c>
      <c r="G63" s="22"/>
      <c r="H63" s="22"/>
      <c r="I63" s="22">
        <v>9300000</v>
      </c>
      <c r="J63" s="22"/>
      <c r="K63" s="22"/>
      <c r="L63" s="19"/>
      <c r="M63" s="19">
        <f>[1]nov!H50</f>
        <v>7750000</v>
      </c>
      <c r="N63" s="19">
        <f>L63+M63</f>
        <v>7750000</v>
      </c>
      <c r="O63" s="55">
        <f t="shared" si="2"/>
        <v>0.83333333333333337</v>
      </c>
      <c r="P63" s="19"/>
      <c r="Q63" s="19"/>
      <c r="R63" s="19"/>
      <c r="S63" s="19"/>
      <c r="T63" s="19"/>
      <c r="U63" s="19">
        <f>I63-N63</f>
        <v>1550000</v>
      </c>
      <c r="V63" s="15"/>
      <c r="X63" s="3" t="s">
        <v>73</v>
      </c>
    </row>
    <row r="64" spans="1:24" hidden="1" x14ac:dyDescent="0.25">
      <c r="A64" s="26"/>
      <c r="B64" s="26"/>
      <c r="C64" s="28">
        <v>1</v>
      </c>
      <c r="D64" s="21" t="s">
        <v>75</v>
      </c>
      <c r="E64" s="32"/>
      <c r="F64" s="22">
        <v>1800000</v>
      </c>
      <c r="G64" s="22"/>
      <c r="H64" s="22"/>
      <c r="I64" s="22">
        <v>1800000</v>
      </c>
      <c r="J64" s="22"/>
      <c r="K64" s="22"/>
      <c r="L64" s="19"/>
      <c r="M64" s="19">
        <f>[1]nov!H51</f>
        <v>0</v>
      </c>
      <c r="N64" s="19">
        <f t="shared" si="30"/>
        <v>0</v>
      </c>
      <c r="O64" s="55">
        <f t="shared" si="2"/>
        <v>0</v>
      </c>
      <c r="P64" s="19"/>
      <c r="Q64" s="19"/>
      <c r="R64" s="19"/>
      <c r="S64" s="19"/>
      <c r="T64" s="19"/>
      <c r="U64" s="19">
        <f>I64-N64</f>
        <v>1800000</v>
      </c>
      <c r="V64" s="15"/>
      <c r="X64" s="3" t="s">
        <v>76</v>
      </c>
    </row>
    <row r="65" spans="1:24" ht="25.5" x14ac:dyDescent="0.25">
      <c r="A65" s="26"/>
      <c r="B65" s="26"/>
      <c r="C65" s="26"/>
      <c r="D65" s="34" t="s">
        <v>77</v>
      </c>
      <c r="E65" s="34" t="s">
        <v>1024</v>
      </c>
      <c r="F65" s="35">
        <f t="shared" ref="F65:U65" si="31">SUM(F66:F74)</f>
        <v>677659200</v>
      </c>
      <c r="G65" s="35"/>
      <c r="H65" s="35"/>
      <c r="I65" s="35">
        <f t="shared" si="31"/>
        <v>677659200</v>
      </c>
      <c r="J65" s="35" t="s">
        <v>1023</v>
      </c>
      <c r="K65" s="35"/>
      <c r="L65" s="35">
        <f t="shared" si="31"/>
        <v>68416560</v>
      </c>
      <c r="M65" s="35">
        <f t="shared" si="31"/>
        <v>578582160</v>
      </c>
      <c r="N65" s="35">
        <f t="shared" si="31"/>
        <v>646998720</v>
      </c>
      <c r="O65" s="55">
        <f t="shared" si="2"/>
        <v>0.95475531063401786</v>
      </c>
      <c r="P65" s="35">
        <f>SUMIF($X$66:$X$74,"DDS",$N$66:$N$74)</f>
        <v>0</v>
      </c>
      <c r="Q65" s="35">
        <f>SUMIF($X$66:$X$74,"ADD",$N$66:$N$74)</f>
        <v>612198720</v>
      </c>
      <c r="R65" s="35">
        <f>N65-P65-Q65</f>
        <v>34800000</v>
      </c>
      <c r="S65" s="27"/>
      <c r="T65" s="27"/>
      <c r="U65" s="27">
        <f t="shared" si="31"/>
        <v>30660480</v>
      </c>
      <c r="V65" s="15"/>
    </row>
    <row r="66" spans="1:24" hidden="1" x14ac:dyDescent="0.25">
      <c r="A66" s="15"/>
      <c r="B66" s="15"/>
      <c r="C66" s="28">
        <v>1</v>
      </c>
      <c r="D66" s="21" t="s">
        <v>78</v>
      </c>
      <c r="E66" s="32"/>
      <c r="F66" s="22">
        <v>30096000</v>
      </c>
      <c r="G66" s="22"/>
      <c r="H66" s="22"/>
      <c r="I66" s="22">
        <v>30096000</v>
      </c>
      <c r="J66" s="22"/>
      <c r="K66" s="22"/>
      <c r="L66" s="19">
        <v>2482920</v>
      </c>
      <c r="M66" s="19">
        <f>[1]nov!H53</f>
        <v>27312120</v>
      </c>
      <c r="N66" s="19">
        <f t="shared" ref="N66:N74" si="32">L66+M66</f>
        <v>29795040</v>
      </c>
      <c r="O66" s="55">
        <f t="shared" si="2"/>
        <v>0.99</v>
      </c>
      <c r="P66" s="19"/>
      <c r="Q66" s="19"/>
      <c r="R66" s="19"/>
      <c r="S66" s="19"/>
      <c r="T66" s="19"/>
      <c r="U66" s="19">
        <f t="shared" ref="U66:U74" si="33">I66-N66</f>
        <v>300960</v>
      </c>
      <c r="V66" s="15"/>
      <c r="X66" s="3" t="s">
        <v>73</v>
      </c>
    </row>
    <row r="67" spans="1:24" hidden="1" x14ac:dyDescent="0.25">
      <c r="A67" s="15"/>
      <c r="B67" s="15"/>
      <c r="C67" s="28">
        <v>2</v>
      </c>
      <c r="D67" s="21" t="s">
        <v>79</v>
      </c>
      <c r="E67" s="32"/>
      <c r="F67" s="22">
        <v>80892000</v>
      </c>
      <c r="G67" s="22"/>
      <c r="H67" s="22"/>
      <c r="I67" s="22">
        <v>80892000</v>
      </c>
      <c r="J67" s="22"/>
      <c r="K67" s="22"/>
      <c r="L67" s="19">
        <v>6673590</v>
      </c>
      <c r="M67" s="19">
        <f>[1]nov!H54</f>
        <v>73409490</v>
      </c>
      <c r="N67" s="19">
        <f t="shared" si="32"/>
        <v>80083080</v>
      </c>
      <c r="O67" s="55">
        <f t="shared" si="2"/>
        <v>0.99</v>
      </c>
      <c r="P67" s="19"/>
      <c r="Q67" s="19"/>
      <c r="R67" s="19"/>
      <c r="S67" s="19"/>
      <c r="T67" s="19"/>
      <c r="U67" s="19">
        <f t="shared" si="33"/>
        <v>808920</v>
      </c>
      <c r="V67" s="15"/>
      <c r="X67" s="3" t="s">
        <v>73</v>
      </c>
    </row>
    <row r="68" spans="1:24" hidden="1" x14ac:dyDescent="0.25">
      <c r="A68" s="15"/>
      <c r="B68" s="15"/>
      <c r="C68" s="28">
        <v>3</v>
      </c>
      <c r="D68" s="21" t="s">
        <v>80</v>
      </c>
      <c r="E68" s="32"/>
      <c r="F68" s="22">
        <v>80892000</v>
      </c>
      <c r="G68" s="22"/>
      <c r="H68" s="22"/>
      <c r="I68" s="22">
        <v>80892000</v>
      </c>
      <c r="J68" s="22"/>
      <c r="K68" s="22"/>
      <c r="L68" s="19">
        <v>6673590</v>
      </c>
      <c r="M68" s="19">
        <f>[1]nov!H55</f>
        <v>73409490</v>
      </c>
      <c r="N68" s="19">
        <f t="shared" si="32"/>
        <v>80083080</v>
      </c>
      <c r="O68" s="55">
        <f t="shared" si="2"/>
        <v>0.99</v>
      </c>
      <c r="P68" s="19"/>
      <c r="Q68" s="19"/>
      <c r="R68" s="19"/>
      <c r="S68" s="19"/>
      <c r="T68" s="19"/>
      <c r="U68" s="19">
        <f t="shared" si="33"/>
        <v>808920</v>
      </c>
      <c r="V68" s="15"/>
      <c r="X68" s="3" t="s">
        <v>73</v>
      </c>
    </row>
    <row r="69" spans="1:24" hidden="1" x14ac:dyDescent="0.25">
      <c r="A69" s="15"/>
      <c r="B69" s="15"/>
      <c r="C69" s="28">
        <v>4</v>
      </c>
      <c r="D69" s="21" t="s">
        <v>81</v>
      </c>
      <c r="E69" s="32"/>
      <c r="F69" s="22">
        <v>378180000</v>
      </c>
      <c r="G69" s="22"/>
      <c r="H69" s="22"/>
      <c r="I69" s="22">
        <v>378180000</v>
      </c>
      <c r="J69" s="22"/>
      <c r="K69" s="22"/>
      <c r="L69" s="19">
        <v>29119860</v>
      </c>
      <c r="M69" s="19">
        <f>[1]nov!H56</f>
        <v>320318460</v>
      </c>
      <c r="N69" s="19">
        <f t="shared" si="32"/>
        <v>349438320</v>
      </c>
      <c r="O69" s="55">
        <f t="shared" si="2"/>
        <v>0.92400000000000004</v>
      </c>
      <c r="P69" s="19"/>
      <c r="Q69" s="19"/>
      <c r="R69" s="19"/>
      <c r="S69" s="19"/>
      <c r="T69" s="19"/>
      <c r="U69" s="19">
        <f t="shared" si="33"/>
        <v>28741680</v>
      </c>
      <c r="V69" s="15"/>
      <c r="X69" s="3" t="s">
        <v>73</v>
      </c>
    </row>
    <row r="70" spans="1:24" hidden="1" x14ac:dyDescent="0.25">
      <c r="A70" s="15"/>
      <c r="B70" s="15"/>
      <c r="C70" s="28">
        <v>5</v>
      </c>
      <c r="D70" s="21" t="s">
        <v>82</v>
      </c>
      <c r="E70" s="32"/>
      <c r="F70" s="22">
        <v>72799200</v>
      </c>
      <c r="G70" s="22"/>
      <c r="H70" s="22"/>
      <c r="I70" s="22">
        <v>72799200</v>
      </c>
      <c r="J70" s="22"/>
      <c r="K70" s="22"/>
      <c r="L70" s="19">
        <v>6066600</v>
      </c>
      <c r="M70" s="19">
        <f>[1]nov!H57</f>
        <v>66732600</v>
      </c>
      <c r="N70" s="19">
        <f t="shared" si="32"/>
        <v>72799200</v>
      </c>
      <c r="O70" s="55">
        <f t="shared" si="2"/>
        <v>1</v>
      </c>
      <c r="P70" s="19"/>
      <c r="Q70" s="19"/>
      <c r="R70" s="19"/>
      <c r="S70" s="19"/>
      <c r="T70" s="19"/>
      <c r="U70" s="19">
        <f t="shared" si="33"/>
        <v>0</v>
      </c>
      <c r="V70" s="15"/>
      <c r="X70" s="3" t="s">
        <v>73</v>
      </c>
    </row>
    <row r="71" spans="1:24" hidden="1" x14ac:dyDescent="0.25">
      <c r="A71" s="15"/>
      <c r="B71" s="15"/>
      <c r="C71" s="28">
        <v>1</v>
      </c>
      <c r="D71" s="21" t="s">
        <v>83</v>
      </c>
      <c r="E71" s="32"/>
      <c r="F71" s="22">
        <v>1700000</v>
      </c>
      <c r="G71" s="22"/>
      <c r="H71" s="22"/>
      <c r="I71" s="22">
        <v>1700000</v>
      </c>
      <c r="J71" s="22"/>
      <c r="K71" s="22"/>
      <c r="L71" s="19">
        <v>850000</v>
      </c>
      <c r="M71" s="19">
        <f>[1]nov!H58</f>
        <v>850000</v>
      </c>
      <c r="N71" s="19">
        <f t="shared" si="32"/>
        <v>1700000</v>
      </c>
      <c r="O71" s="55">
        <f t="shared" si="2"/>
        <v>1</v>
      </c>
      <c r="P71" s="19"/>
      <c r="Q71" s="19"/>
      <c r="R71" s="19"/>
      <c r="S71" s="19"/>
      <c r="T71" s="19"/>
      <c r="U71" s="19">
        <f t="shared" si="33"/>
        <v>0</v>
      </c>
      <c r="V71" s="15"/>
      <c r="X71" s="3" t="s">
        <v>76</v>
      </c>
    </row>
    <row r="72" spans="1:24" hidden="1" x14ac:dyDescent="0.25">
      <c r="A72" s="26"/>
      <c r="B72" s="26"/>
      <c r="C72" s="28">
        <v>3</v>
      </c>
      <c r="D72" s="21" t="s">
        <v>84</v>
      </c>
      <c r="E72" s="32"/>
      <c r="F72" s="22">
        <v>9600000</v>
      </c>
      <c r="G72" s="22"/>
      <c r="H72" s="22"/>
      <c r="I72" s="22">
        <v>9600000</v>
      </c>
      <c r="J72" s="22"/>
      <c r="K72" s="22"/>
      <c r="L72" s="19">
        <v>4800000</v>
      </c>
      <c r="M72" s="19">
        <f>[1]nov!H59</f>
        <v>4800000</v>
      </c>
      <c r="N72" s="19">
        <f t="shared" si="32"/>
        <v>9600000</v>
      </c>
      <c r="O72" s="55">
        <f t="shared" si="2"/>
        <v>1</v>
      </c>
      <c r="P72" s="19"/>
      <c r="Q72" s="19"/>
      <c r="R72" s="19"/>
      <c r="S72" s="19"/>
      <c r="T72" s="19"/>
      <c r="U72" s="19">
        <f t="shared" si="33"/>
        <v>0</v>
      </c>
      <c r="V72" s="15"/>
      <c r="X72" s="3" t="s">
        <v>76</v>
      </c>
    </row>
    <row r="73" spans="1:24" hidden="1" x14ac:dyDescent="0.25">
      <c r="A73" s="26"/>
      <c r="B73" s="26"/>
      <c r="C73" s="28">
        <v>4</v>
      </c>
      <c r="D73" s="21" t="s">
        <v>85</v>
      </c>
      <c r="E73" s="32"/>
      <c r="F73" s="22">
        <v>19600000</v>
      </c>
      <c r="G73" s="22"/>
      <c r="H73" s="22"/>
      <c r="I73" s="22">
        <v>19600000</v>
      </c>
      <c r="J73" s="22"/>
      <c r="K73" s="22"/>
      <c r="L73" s="19">
        <v>9800000</v>
      </c>
      <c r="M73" s="19">
        <f>[1]nov!H60</f>
        <v>9800000</v>
      </c>
      <c r="N73" s="19">
        <f t="shared" si="32"/>
        <v>19600000</v>
      </c>
      <c r="O73" s="55">
        <f t="shared" si="2"/>
        <v>1</v>
      </c>
      <c r="P73" s="19"/>
      <c r="Q73" s="19"/>
      <c r="R73" s="19"/>
      <c r="S73" s="19"/>
      <c r="T73" s="19"/>
      <c r="U73" s="19">
        <f t="shared" si="33"/>
        <v>0</v>
      </c>
      <c r="V73" s="15"/>
      <c r="X73" s="3" t="s">
        <v>76</v>
      </c>
    </row>
    <row r="74" spans="1:24" hidden="1" x14ac:dyDescent="0.25">
      <c r="A74" s="26"/>
      <c r="B74" s="26"/>
      <c r="C74" s="28">
        <v>5</v>
      </c>
      <c r="D74" s="21" t="s">
        <v>86</v>
      </c>
      <c r="E74" s="32"/>
      <c r="F74" s="22">
        <v>3900000</v>
      </c>
      <c r="G74" s="22"/>
      <c r="H74" s="22"/>
      <c r="I74" s="22">
        <v>3900000</v>
      </c>
      <c r="J74" s="22"/>
      <c r="K74" s="22"/>
      <c r="L74" s="19">
        <v>1950000</v>
      </c>
      <c r="M74" s="19">
        <f>[1]nov!H61</f>
        <v>1950000</v>
      </c>
      <c r="N74" s="19">
        <f t="shared" si="32"/>
        <v>3900000</v>
      </c>
      <c r="O74" s="55">
        <f t="shared" si="2"/>
        <v>1</v>
      </c>
      <c r="P74" s="19"/>
      <c r="Q74" s="19"/>
      <c r="R74" s="19"/>
      <c r="S74" s="19"/>
      <c r="T74" s="19"/>
      <c r="U74" s="19">
        <f t="shared" si="33"/>
        <v>0</v>
      </c>
      <c r="V74" s="15"/>
      <c r="X74" s="3" t="s">
        <v>76</v>
      </c>
    </row>
    <row r="75" spans="1:24" ht="25.5" x14ac:dyDescent="0.25">
      <c r="A75" s="15"/>
      <c r="B75" s="15"/>
      <c r="C75" s="26"/>
      <c r="D75" s="34" t="s">
        <v>87</v>
      </c>
      <c r="E75" s="34" t="s">
        <v>1025</v>
      </c>
      <c r="F75" s="35">
        <f t="shared" ref="F75:U75" si="34">SUM(F76:F81)</f>
        <v>45385260</v>
      </c>
      <c r="G75" s="35"/>
      <c r="H75" s="35"/>
      <c r="I75" s="35">
        <f t="shared" si="34"/>
        <v>45385260</v>
      </c>
      <c r="J75" s="35" t="s">
        <v>1023</v>
      </c>
      <c r="K75" s="35"/>
      <c r="L75" s="35">
        <f t="shared" si="34"/>
        <v>3476638</v>
      </c>
      <c r="M75" s="35">
        <f t="shared" si="34"/>
        <v>37527638</v>
      </c>
      <c r="N75" s="35">
        <f t="shared" si="34"/>
        <v>41004276</v>
      </c>
      <c r="O75" s="55">
        <f t="shared" si="2"/>
        <v>0.90347121510375838</v>
      </c>
      <c r="P75" s="35">
        <f>SUMIF($X$76:$X$81,"DDS",$N$76:$N$81)</f>
        <v>0</v>
      </c>
      <c r="Q75" s="35">
        <f>SUMIF($X$76:$X$81,"ADD",$N$76:$N$81)</f>
        <v>41004276</v>
      </c>
      <c r="R75" s="35">
        <f>N75-P75-Q75</f>
        <v>0</v>
      </c>
      <c r="S75" s="27"/>
      <c r="T75" s="27"/>
      <c r="U75" s="27">
        <f t="shared" si="34"/>
        <v>4380984</v>
      </c>
      <c r="V75" s="15"/>
    </row>
    <row r="76" spans="1:24" hidden="1" x14ac:dyDescent="0.25">
      <c r="A76" s="15"/>
      <c r="B76" s="15"/>
      <c r="C76" s="28">
        <v>4</v>
      </c>
      <c r="D76" s="21" t="s">
        <v>88</v>
      </c>
      <c r="E76" s="32"/>
      <c r="F76" s="22">
        <v>2911968</v>
      </c>
      <c r="G76" s="22">
        <f>SUM(G8:G75)</f>
        <v>4</v>
      </c>
      <c r="H76" s="22"/>
      <c r="I76" s="22">
        <v>2911968</v>
      </c>
      <c r="J76" s="22"/>
      <c r="K76" s="22"/>
      <c r="L76" s="19">
        <v>204834</v>
      </c>
      <c r="M76" s="19">
        <f>[1]nov!H63</f>
        <v>2253176</v>
      </c>
      <c r="N76" s="19">
        <f t="shared" ref="N76:N81" si="35">L76+M76</f>
        <v>2458010</v>
      </c>
      <c r="O76" s="55">
        <f t="shared" si="2"/>
        <v>0.84410611655073131</v>
      </c>
      <c r="P76" s="19"/>
      <c r="Q76" s="19"/>
      <c r="R76" s="19"/>
      <c r="S76" s="19"/>
      <c r="T76" s="19"/>
      <c r="U76" s="19">
        <f t="shared" ref="U76:U81" si="36">I76-N76</f>
        <v>453958</v>
      </c>
      <c r="V76" s="15"/>
      <c r="X76" s="3" t="s">
        <v>73</v>
      </c>
    </row>
    <row r="77" spans="1:24" hidden="1" x14ac:dyDescent="0.25">
      <c r="A77" s="26"/>
      <c r="B77" s="26"/>
      <c r="C77" s="28">
        <v>1</v>
      </c>
      <c r="D77" s="21" t="s">
        <v>89</v>
      </c>
      <c r="E77" s="32"/>
      <c r="F77" s="22">
        <v>2358720</v>
      </c>
      <c r="G77" s="22"/>
      <c r="H77" s="22"/>
      <c r="I77" s="22">
        <v>2358720</v>
      </c>
      <c r="J77" s="22"/>
      <c r="K77" s="22"/>
      <c r="L77" s="19">
        <v>102060</v>
      </c>
      <c r="M77" s="19">
        <f>[1]nov!H64</f>
        <v>682290</v>
      </c>
      <c r="N77" s="19">
        <f t="shared" si="35"/>
        <v>784350</v>
      </c>
      <c r="O77" s="55">
        <f t="shared" si="2"/>
        <v>0.33253205128205127</v>
      </c>
      <c r="P77" s="19"/>
      <c r="Q77" s="19"/>
      <c r="R77" s="19"/>
      <c r="S77" s="19"/>
      <c r="T77" s="19"/>
      <c r="U77" s="19">
        <f t="shared" si="36"/>
        <v>1574370</v>
      </c>
      <c r="V77" s="15"/>
      <c r="X77" s="3" t="s">
        <v>73</v>
      </c>
    </row>
    <row r="78" spans="1:24" hidden="1" x14ac:dyDescent="0.25">
      <c r="A78" s="26"/>
      <c r="B78" s="26"/>
      <c r="C78" s="28">
        <v>1</v>
      </c>
      <c r="D78" s="21" t="s">
        <v>90</v>
      </c>
      <c r="E78" s="32"/>
      <c r="F78" s="22">
        <v>1878000</v>
      </c>
      <c r="G78" s="22"/>
      <c r="H78" s="22"/>
      <c r="I78" s="22">
        <v>1878000</v>
      </c>
      <c r="J78" s="22"/>
      <c r="K78" s="22"/>
      <c r="L78" s="19">
        <v>156500</v>
      </c>
      <c r="M78" s="19">
        <f>[1]nov!H65</f>
        <v>1707955</v>
      </c>
      <c r="N78" s="19">
        <f t="shared" si="35"/>
        <v>1864455</v>
      </c>
      <c r="O78" s="55">
        <f t="shared" si="2"/>
        <v>0.99278753993610225</v>
      </c>
      <c r="P78" s="19"/>
      <c r="Q78" s="19"/>
      <c r="R78" s="19"/>
      <c r="S78" s="19"/>
      <c r="T78" s="19"/>
      <c r="U78" s="19">
        <f t="shared" si="36"/>
        <v>13545</v>
      </c>
      <c r="V78" s="15"/>
      <c r="X78" s="3" t="s">
        <v>73</v>
      </c>
    </row>
    <row r="79" spans="1:24" hidden="1" x14ac:dyDescent="0.25">
      <c r="A79" s="26"/>
      <c r="B79" s="26"/>
      <c r="C79" s="28">
        <v>2</v>
      </c>
      <c r="D79" s="21" t="s">
        <v>91</v>
      </c>
      <c r="E79" s="32"/>
      <c r="F79" s="22">
        <v>10095336</v>
      </c>
      <c r="G79" s="22"/>
      <c r="H79" s="22"/>
      <c r="I79" s="22">
        <v>10095336</v>
      </c>
      <c r="J79" s="22"/>
      <c r="K79" s="22"/>
      <c r="L79" s="19">
        <v>841284</v>
      </c>
      <c r="M79" s="19">
        <f>[1]nov!H66</f>
        <v>9181296</v>
      </c>
      <c r="N79" s="19">
        <f t="shared" si="35"/>
        <v>10022580</v>
      </c>
      <c r="O79" s="55">
        <f t="shared" si="2"/>
        <v>0.99279310762910711</v>
      </c>
      <c r="P79" s="19"/>
      <c r="Q79" s="19"/>
      <c r="R79" s="19"/>
      <c r="S79" s="19"/>
      <c r="T79" s="19"/>
      <c r="U79" s="19">
        <f t="shared" si="36"/>
        <v>72756</v>
      </c>
      <c r="V79" s="15"/>
      <c r="X79" s="3" t="s">
        <v>73</v>
      </c>
    </row>
    <row r="80" spans="1:24" hidden="1" x14ac:dyDescent="0.25">
      <c r="A80" s="26"/>
      <c r="B80" s="26"/>
      <c r="C80" s="28">
        <v>3</v>
      </c>
      <c r="D80" s="21" t="s">
        <v>92</v>
      </c>
      <c r="E80" s="32"/>
      <c r="F80" s="22">
        <v>23598540</v>
      </c>
      <c r="G80" s="22"/>
      <c r="H80" s="22"/>
      <c r="I80" s="22">
        <v>23598540</v>
      </c>
      <c r="J80" s="22"/>
      <c r="K80" s="22"/>
      <c r="L80" s="19">
        <v>1793408</v>
      </c>
      <c r="M80" s="19">
        <f>[1]nov!H67</f>
        <v>19571606</v>
      </c>
      <c r="N80" s="19">
        <f t="shared" si="35"/>
        <v>21365014</v>
      </c>
      <c r="O80" s="55">
        <f t="shared" si="2"/>
        <v>0.90535321252924972</v>
      </c>
      <c r="P80" s="19"/>
      <c r="Q80" s="19"/>
      <c r="R80" s="19"/>
      <c r="S80" s="19"/>
      <c r="T80" s="19"/>
      <c r="U80" s="19">
        <f t="shared" si="36"/>
        <v>2233526</v>
      </c>
      <c r="V80" s="15"/>
      <c r="X80" s="3" t="s">
        <v>73</v>
      </c>
    </row>
    <row r="81" spans="1:24" hidden="1" x14ac:dyDescent="0.25">
      <c r="A81" s="26"/>
      <c r="B81" s="26"/>
      <c r="C81" s="28">
        <v>4</v>
      </c>
      <c r="D81" s="21" t="s">
        <v>93</v>
      </c>
      <c r="E81" s="32"/>
      <c r="F81" s="22">
        <v>4542696</v>
      </c>
      <c r="G81" s="22"/>
      <c r="H81" s="22"/>
      <c r="I81" s="22">
        <v>4542696</v>
      </c>
      <c r="J81" s="22"/>
      <c r="K81" s="22"/>
      <c r="L81" s="19">
        <v>378552</v>
      </c>
      <c r="M81" s="19">
        <f>[1]nov!H68</f>
        <v>4131315</v>
      </c>
      <c r="N81" s="19">
        <f t="shared" si="35"/>
        <v>4509867</v>
      </c>
      <c r="O81" s="55">
        <f t="shared" si="2"/>
        <v>0.99277323422038366</v>
      </c>
      <c r="P81" s="19"/>
      <c r="Q81" s="19"/>
      <c r="R81" s="19"/>
      <c r="S81" s="19"/>
      <c r="T81" s="19"/>
      <c r="U81" s="19">
        <f t="shared" si="36"/>
        <v>32829</v>
      </c>
      <c r="V81" s="15"/>
      <c r="X81" s="3" t="s">
        <v>73</v>
      </c>
    </row>
    <row r="82" spans="1:24" ht="25.5" x14ac:dyDescent="0.25">
      <c r="A82" s="15"/>
      <c r="B82" s="15"/>
      <c r="C82" s="26"/>
      <c r="D82" s="34" t="s">
        <v>94</v>
      </c>
      <c r="E82" s="34" t="s">
        <v>1026</v>
      </c>
      <c r="F82" s="35">
        <f t="shared" ref="F82:U82" si="37">SUM(F83:F103)</f>
        <v>48600481</v>
      </c>
      <c r="G82" s="35"/>
      <c r="H82" s="35"/>
      <c r="I82" s="35">
        <f t="shared" si="37"/>
        <v>49400481</v>
      </c>
      <c r="J82" s="35" t="s">
        <v>1027</v>
      </c>
      <c r="K82" s="35"/>
      <c r="L82" s="35">
        <f t="shared" si="37"/>
        <v>3644366</v>
      </c>
      <c r="M82" s="35">
        <f t="shared" si="37"/>
        <v>40862057</v>
      </c>
      <c r="N82" s="35">
        <f t="shared" si="37"/>
        <v>44506423</v>
      </c>
      <c r="O82" s="55">
        <f t="shared" si="2"/>
        <v>0.90093096461955502</v>
      </c>
      <c r="P82" s="35">
        <f>SUMIF($X$83:$X$103,"DDS",$N$83:$N$103)</f>
        <v>0</v>
      </c>
      <c r="Q82" s="35">
        <f>SUMIF($X$83:$X$103,"ADD",$N$83:$N$103)</f>
        <v>32569720</v>
      </c>
      <c r="R82" s="35">
        <f>N82-P82-Q82</f>
        <v>11936703</v>
      </c>
      <c r="S82" s="27"/>
      <c r="T82" s="27"/>
      <c r="U82" s="27">
        <f t="shared" si="37"/>
        <v>4894058</v>
      </c>
      <c r="V82" s="15"/>
    </row>
    <row r="83" spans="1:24" hidden="1" x14ac:dyDescent="0.25">
      <c r="A83" s="15"/>
      <c r="B83" s="15"/>
      <c r="C83" s="28">
        <v>1</v>
      </c>
      <c r="D83" s="21" t="s">
        <v>95</v>
      </c>
      <c r="E83" s="32"/>
      <c r="F83" s="22">
        <v>6600000</v>
      </c>
      <c r="G83" s="22"/>
      <c r="H83" s="22"/>
      <c r="I83" s="22">
        <v>6600000</v>
      </c>
      <c r="J83" s="22"/>
      <c r="K83" s="22"/>
      <c r="L83" s="19">
        <v>972000</v>
      </c>
      <c r="M83" s="19">
        <f>[1]nov!H70</f>
        <v>4606000</v>
      </c>
      <c r="N83" s="19">
        <f t="shared" ref="N83:N103" si="38">L83+M83</f>
        <v>5578000</v>
      </c>
      <c r="O83" s="55">
        <f t="shared" si="2"/>
        <v>0.8451515151515151</v>
      </c>
      <c r="P83" s="19"/>
      <c r="Q83" s="19"/>
      <c r="R83" s="19"/>
      <c r="S83" s="19"/>
      <c r="T83" s="19"/>
      <c r="U83" s="19">
        <f t="shared" ref="U83:U103" si="39">I83-N83</f>
        <v>1022000</v>
      </c>
      <c r="V83" s="15"/>
      <c r="X83" s="3" t="s">
        <v>73</v>
      </c>
    </row>
    <row r="84" spans="1:24" hidden="1" x14ac:dyDescent="0.25">
      <c r="A84" s="15"/>
      <c r="B84" s="15"/>
      <c r="C84" s="28">
        <v>1</v>
      </c>
      <c r="D84" s="21" t="s">
        <v>96</v>
      </c>
      <c r="E84" s="32"/>
      <c r="F84" s="22">
        <v>1000000</v>
      </c>
      <c r="G84" s="22"/>
      <c r="H84" s="22"/>
      <c r="I84" s="22">
        <v>1000000</v>
      </c>
      <c r="J84" s="22"/>
      <c r="K84" s="22"/>
      <c r="L84" s="19"/>
      <c r="M84" s="19">
        <f>[1]nov!H71</f>
        <v>0</v>
      </c>
      <c r="N84" s="19">
        <f t="shared" si="38"/>
        <v>0</v>
      </c>
      <c r="O84" s="55">
        <f t="shared" si="2"/>
        <v>0</v>
      </c>
      <c r="P84" s="19"/>
      <c r="Q84" s="19"/>
      <c r="R84" s="19"/>
      <c r="S84" s="19"/>
      <c r="T84" s="19"/>
      <c r="U84" s="19">
        <f t="shared" si="39"/>
        <v>1000000</v>
      </c>
      <c r="V84" s="15"/>
      <c r="X84" s="3" t="s">
        <v>73</v>
      </c>
    </row>
    <row r="85" spans="1:24" hidden="1" x14ac:dyDescent="0.25">
      <c r="A85" s="15"/>
      <c r="B85" s="15"/>
      <c r="C85" s="28">
        <v>1</v>
      </c>
      <c r="D85" s="21" t="s">
        <v>97</v>
      </c>
      <c r="E85" s="32"/>
      <c r="F85" s="22">
        <v>1000000</v>
      </c>
      <c r="G85" s="22"/>
      <c r="H85" s="22"/>
      <c r="I85" s="22">
        <v>1000000</v>
      </c>
      <c r="J85" s="22"/>
      <c r="K85" s="22"/>
      <c r="L85" s="19"/>
      <c r="M85" s="19">
        <f>[1]nov!H72</f>
        <v>1000000</v>
      </c>
      <c r="N85" s="19">
        <f t="shared" si="38"/>
        <v>1000000</v>
      </c>
      <c r="O85" s="55">
        <f t="shared" ref="O85:O148" si="40">N85/I85</f>
        <v>1</v>
      </c>
      <c r="P85" s="19"/>
      <c r="Q85" s="19"/>
      <c r="R85" s="19"/>
      <c r="S85" s="19"/>
      <c r="T85" s="19"/>
      <c r="U85" s="19">
        <f t="shared" si="39"/>
        <v>0</v>
      </c>
      <c r="V85" s="15"/>
      <c r="X85" s="3" t="s">
        <v>73</v>
      </c>
    </row>
    <row r="86" spans="1:24" hidden="1" x14ac:dyDescent="0.25">
      <c r="A86" s="15"/>
      <c r="B86" s="15"/>
      <c r="C86" s="28">
        <v>1</v>
      </c>
      <c r="D86" s="21" t="s">
        <v>98</v>
      </c>
      <c r="E86" s="32"/>
      <c r="F86" s="22">
        <v>400000</v>
      </c>
      <c r="G86" s="22"/>
      <c r="H86" s="22"/>
      <c r="I86" s="22">
        <v>400000</v>
      </c>
      <c r="J86" s="22"/>
      <c r="K86" s="22"/>
      <c r="L86" s="19">
        <v>40000</v>
      </c>
      <c r="M86" s="19">
        <f>[1]nov!H73</f>
        <v>340000</v>
      </c>
      <c r="N86" s="19">
        <f t="shared" si="38"/>
        <v>380000</v>
      </c>
      <c r="O86" s="55">
        <f t="shared" si="40"/>
        <v>0.95</v>
      </c>
      <c r="P86" s="19"/>
      <c r="Q86" s="19"/>
      <c r="R86" s="19"/>
      <c r="S86" s="19"/>
      <c r="T86" s="19"/>
      <c r="U86" s="19">
        <f t="shared" si="39"/>
        <v>20000</v>
      </c>
      <c r="V86" s="15"/>
      <c r="X86" s="3" t="s">
        <v>73</v>
      </c>
    </row>
    <row r="87" spans="1:24" hidden="1" x14ac:dyDescent="0.25">
      <c r="A87" s="15"/>
      <c r="B87" s="15"/>
      <c r="C87" s="28">
        <v>1</v>
      </c>
      <c r="D87" s="21" t="s">
        <v>99</v>
      </c>
      <c r="E87" s="32"/>
      <c r="F87" s="22">
        <v>1742481</v>
      </c>
      <c r="G87" s="22"/>
      <c r="H87" s="22"/>
      <c r="I87" s="22">
        <v>1742481</v>
      </c>
      <c r="J87" s="22"/>
      <c r="K87" s="22"/>
      <c r="L87" s="19">
        <v>697500</v>
      </c>
      <c r="M87" s="19">
        <f>[1]nov!H74</f>
        <v>878750</v>
      </c>
      <c r="N87" s="19">
        <f t="shared" si="38"/>
        <v>1576250</v>
      </c>
      <c r="O87" s="55">
        <f t="shared" si="40"/>
        <v>0.90460096838932536</v>
      </c>
      <c r="P87" s="19"/>
      <c r="Q87" s="19"/>
      <c r="R87" s="19"/>
      <c r="S87" s="19"/>
      <c r="T87" s="19"/>
      <c r="U87" s="19">
        <f t="shared" si="39"/>
        <v>166231</v>
      </c>
      <c r="V87" s="15"/>
      <c r="X87" s="3" t="s">
        <v>73</v>
      </c>
    </row>
    <row r="88" spans="1:24" hidden="1" x14ac:dyDescent="0.25">
      <c r="A88" s="15"/>
      <c r="B88" s="15"/>
      <c r="C88" s="28">
        <v>1</v>
      </c>
      <c r="D88" s="21" t="s">
        <v>100</v>
      </c>
      <c r="E88" s="32"/>
      <c r="F88" s="22">
        <v>6006000</v>
      </c>
      <c r="G88" s="22"/>
      <c r="H88" s="22"/>
      <c r="I88" s="22">
        <v>6006000</v>
      </c>
      <c r="J88" s="22"/>
      <c r="K88" s="22"/>
      <c r="L88" s="19">
        <v>546000</v>
      </c>
      <c r="M88" s="19">
        <f>[1]nov!H75</f>
        <v>5096000</v>
      </c>
      <c r="N88" s="19">
        <f t="shared" si="38"/>
        <v>5642000</v>
      </c>
      <c r="O88" s="55">
        <f t="shared" si="40"/>
        <v>0.93939393939393945</v>
      </c>
      <c r="P88" s="19"/>
      <c r="Q88" s="19"/>
      <c r="R88" s="19"/>
      <c r="S88" s="19"/>
      <c r="T88" s="19"/>
      <c r="U88" s="19">
        <f t="shared" si="39"/>
        <v>364000</v>
      </c>
      <c r="V88" s="15"/>
      <c r="X88" s="3" t="s">
        <v>76</v>
      </c>
    </row>
    <row r="89" spans="1:24" hidden="1" x14ac:dyDescent="0.25">
      <c r="A89" s="15"/>
      <c r="B89" s="15"/>
      <c r="C89" s="28">
        <v>2</v>
      </c>
      <c r="D89" s="21" t="s">
        <v>101</v>
      </c>
      <c r="E89" s="32"/>
      <c r="F89" s="22">
        <v>4212000</v>
      </c>
      <c r="G89" s="22"/>
      <c r="H89" s="22"/>
      <c r="I89" s="22">
        <v>4212000</v>
      </c>
      <c r="J89" s="22"/>
      <c r="K89" s="22"/>
      <c r="L89" s="19">
        <v>702000</v>
      </c>
      <c r="M89" s="19">
        <f>[1]nov!H76</f>
        <v>3510000</v>
      </c>
      <c r="N89" s="19">
        <f t="shared" si="38"/>
        <v>4212000</v>
      </c>
      <c r="O89" s="55">
        <f t="shared" si="40"/>
        <v>1</v>
      </c>
      <c r="P89" s="19"/>
      <c r="Q89" s="19"/>
      <c r="R89" s="19"/>
      <c r="S89" s="19"/>
      <c r="T89" s="19"/>
      <c r="U89" s="19">
        <f t="shared" si="39"/>
        <v>0</v>
      </c>
      <c r="V89" s="15"/>
      <c r="X89" s="3" t="s">
        <v>76</v>
      </c>
    </row>
    <row r="90" spans="1:24" hidden="1" x14ac:dyDescent="0.25">
      <c r="A90" s="15"/>
      <c r="B90" s="15"/>
      <c r="C90" s="28">
        <v>3</v>
      </c>
      <c r="D90" s="21" t="s">
        <v>102</v>
      </c>
      <c r="E90" s="32"/>
      <c r="F90" s="22">
        <v>1620000</v>
      </c>
      <c r="G90" s="22"/>
      <c r="H90" s="22"/>
      <c r="I90" s="22">
        <v>1620000</v>
      </c>
      <c r="J90" s="22"/>
      <c r="K90" s="22"/>
      <c r="L90" s="19"/>
      <c r="M90" s="19">
        <f>[1]nov!H77</f>
        <v>1594000</v>
      </c>
      <c r="N90" s="19">
        <f t="shared" si="38"/>
        <v>1594000</v>
      </c>
      <c r="O90" s="55">
        <f t="shared" si="40"/>
        <v>0.98395061728395061</v>
      </c>
      <c r="P90" s="19"/>
      <c r="Q90" s="19"/>
      <c r="R90" s="19"/>
      <c r="S90" s="19"/>
      <c r="T90" s="19"/>
      <c r="U90" s="19">
        <f t="shared" si="39"/>
        <v>26000</v>
      </c>
      <c r="V90" s="15"/>
      <c r="X90" s="3" t="s">
        <v>76</v>
      </c>
    </row>
    <row r="91" spans="1:24" hidden="1" x14ac:dyDescent="0.25">
      <c r="A91" s="15"/>
      <c r="B91" s="15"/>
      <c r="C91" s="28">
        <v>3</v>
      </c>
      <c r="D91" s="21" t="s">
        <v>103</v>
      </c>
      <c r="E91" s="32"/>
      <c r="F91" s="22">
        <v>2400000</v>
      </c>
      <c r="G91" s="22"/>
      <c r="H91" s="22"/>
      <c r="I91" s="22">
        <v>2400000</v>
      </c>
      <c r="J91" s="22"/>
      <c r="K91" s="22"/>
      <c r="L91" s="19"/>
      <c r="M91" s="19">
        <f>[1]nov!H78</f>
        <v>2400000</v>
      </c>
      <c r="N91" s="19">
        <f t="shared" si="38"/>
        <v>2400000</v>
      </c>
      <c r="O91" s="55">
        <f t="shared" si="40"/>
        <v>1</v>
      </c>
      <c r="P91" s="19"/>
      <c r="Q91" s="19"/>
      <c r="R91" s="19"/>
      <c r="S91" s="19"/>
      <c r="T91" s="19"/>
      <c r="U91" s="19">
        <f t="shared" si="39"/>
        <v>0</v>
      </c>
      <c r="V91" s="15"/>
      <c r="X91" s="3" t="s">
        <v>73</v>
      </c>
    </row>
    <row r="92" spans="1:24" hidden="1" x14ac:dyDescent="0.25">
      <c r="A92" s="15"/>
      <c r="B92" s="15"/>
      <c r="C92" s="28">
        <v>3</v>
      </c>
      <c r="D92" s="21" t="s">
        <v>104</v>
      </c>
      <c r="E92" s="32"/>
      <c r="F92" s="22">
        <v>1800000</v>
      </c>
      <c r="G92" s="22"/>
      <c r="H92" s="22"/>
      <c r="I92" s="22">
        <v>1800000</v>
      </c>
      <c r="J92" s="22"/>
      <c r="K92" s="22"/>
      <c r="L92" s="19"/>
      <c r="M92" s="19">
        <f>[1]nov!H79</f>
        <v>1800000</v>
      </c>
      <c r="N92" s="19">
        <f t="shared" si="38"/>
        <v>1800000</v>
      </c>
      <c r="O92" s="55">
        <f t="shared" si="40"/>
        <v>1</v>
      </c>
      <c r="P92" s="19"/>
      <c r="Q92" s="19"/>
      <c r="R92" s="19"/>
      <c r="S92" s="19"/>
      <c r="T92" s="19"/>
      <c r="U92" s="19">
        <f t="shared" si="39"/>
        <v>0</v>
      </c>
      <c r="V92" s="15"/>
      <c r="X92" s="3" t="s">
        <v>73</v>
      </c>
    </row>
    <row r="93" spans="1:24" hidden="1" x14ac:dyDescent="0.25">
      <c r="A93" s="15"/>
      <c r="B93" s="15"/>
      <c r="C93" s="28">
        <v>1</v>
      </c>
      <c r="D93" s="21" t="s">
        <v>105</v>
      </c>
      <c r="E93" s="32"/>
      <c r="F93" s="22">
        <v>3000000</v>
      </c>
      <c r="G93" s="22"/>
      <c r="H93" s="22"/>
      <c r="I93" s="22">
        <v>3000000</v>
      </c>
      <c r="J93" s="22"/>
      <c r="K93" s="22"/>
      <c r="L93" s="19"/>
      <c r="M93" s="19">
        <f>[1]nov!H80</f>
        <v>3000000</v>
      </c>
      <c r="N93" s="19">
        <f t="shared" si="38"/>
        <v>3000000</v>
      </c>
      <c r="O93" s="55">
        <f t="shared" si="40"/>
        <v>1</v>
      </c>
      <c r="P93" s="19"/>
      <c r="Q93" s="19"/>
      <c r="R93" s="19"/>
      <c r="S93" s="19"/>
      <c r="T93" s="19"/>
      <c r="U93" s="19">
        <f t="shared" si="39"/>
        <v>0</v>
      </c>
      <c r="V93" s="15"/>
      <c r="X93" s="3" t="s">
        <v>73</v>
      </c>
    </row>
    <row r="94" spans="1:24" hidden="1" x14ac:dyDescent="0.25">
      <c r="A94" s="15"/>
      <c r="B94" s="15"/>
      <c r="C94" s="28">
        <v>2</v>
      </c>
      <c r="D94" s="21" t="s">
        <v>106</v>
      </c>
      <c r="E94" s="32"/>
      <c r="F94" s="22">
        <v>2400000</v>
      </c>
      <c r="G94" s="22"/>
      <c r="H94" s="22"/>
      <c r="I94" s="22">
        <v>2400000</v>
      </c>
      <c r="J94" s="22"/>
      <c r="K94" s="22"/>
      <c r="L94" s="19"/>
      <c r="M94" s="19">
        <f>[1]nov!H81</f>
        <v>2400000</v>
      </c>
      <c r="N94" s="19">
        <f t="shared" si="38"/>
        <v>2400000</v>
      </c>
      <c r="O94" s="55">
        <f t="shared" si="40"/>
        <v>1</v>
      </c>
      <c r="P94" s="19"/>
      <c r="Q94" s="19"/>
      <c r="R94" s="19"/>
      <c r="S94" s="19"/>
      <c r="T94" s="19"/>
      <c r="U94" s="19">
        <f t="shared" si="39"/>
        <v>0</v>
      </c>
      <c r="V94" s="15"/>
      <c r="X94" s="3" t="s">
        <v>73</v>
      </c>
    </row>
    <row r="95" spans="1:24" hidden="1" x14ac:dyDescent="0.25">
      <c r="A95" s="15"/>
      <c r="B95" s="15"/>
      <c r="C95" s="28">
        <v>3</v>
      </c>
      <c r="D95" s="21" t="s">
        <v>107</v>
      </c>
      <c r="E95" s="32"/>
      <c r="F95" s="22">
        <v>10500000</v>
      </c>
      <c r="G95" s="22"/>
      <c r="H95" s="22"/>
      <c r="I95" s="22">
        <v>10500000</v>
      </c>
      <c r="J95" s="22"/>
      <c r="K95" s="22"/>
      <c r="L95" s="19"/>
      <c r="M95" s="19">
        <f>[1]nov!H82</f>
        <v>10500000</v>
      </c>
      <c r="N95" s="19">
        <f t="shared" si="38"/>
        <v>10500000</v>
      </c>
      <c r="O95" s="55">
        <f t="shared" si="40"/>
        <v>1</v>
      </c>
      <c r="P95" s="19"/>
      <c r="Q95" s="19"/>
      <c r="R95" s="19"/>
      <c r="S95" s="19"/>
      <c r="T95" s="19"/>
      <c r="U95" s="19">
        <f t="shared" si="39"/>
        <v>0</v>
      </c>
      <c r="V95" s="15"/>
      <c r="X95" s="3" t="s">
        <v>73</v>
      </c>
    </row>
    <row r="96" spans="1:24" hidden="1" x14ac:dyDescent="0.25">
      <c r="A96" s="26"/>
      <c r="B96" s="26"/>
      <c r="C96" s="28">
        <v>1</v>
      </c>
      <c r="D96" s="21" t="s">
        <v>108</v>
      </c>
      <c r="E96" s="32"/>
      <c r="F96" s="22">
        <v>750000</v>
      </c>
      <c r="G96" s="22"/>
      <c r="H96" s="22"/>
      <c r="I96" s="22">
        <v>750000</v>
      </c>
      <c r="J96" s="22"/>
      <c r="K96" s="22"/>
      <c r="L96" s="19">
        <v>0</v>
      </c>
      <c r="M96" s="19">
        <f>[1]nov!H83</f>
        <v>0</v>
      </c>
      <c r="N96" s="19">
        <f t="shared" si="38"/>
        <v>0</v>
      </c>
      <c r="O96" s="55">
        <f t="shared" si="40"/>
        <v>0</v>
      </c>
      <c r="P96" s="19"/>
      <c r="Q96" s="19"/>
      <c r="R96" s="19"/>
      <c r="S96" s="19"/>
      <c r="T96" s="19"/>
      <c r="U96" s="19">
        <f t="shared" si="39"/>
        <v>750000</v>
      </c>
      <c r="V96" s="15"/>
      <c r="X96" s="3" t="s">
        <v>73</v>
      </c>
    </row>
    <row r="97" spans="1:24" hidden="1" x14ac:dyDescent="0.25">
      <c r="A97" s="26"/>
      <c r="B97" s="26"/>
      <c r="C97" s="28">
        <v>2</v>
      </c>
      <c r="D97" s="21" t="s">
        <v>109</v>
      </c>
      <c r="E97" s="32"/>
      <c r="F97" s="22">
        <v>800000</v>
      </c>
      <c r="G97" s="22"/>
      <c r="H97" s="22"/>
      <c r="I97" s="22">
        <v>1600000</v>
      </c>
      <c r="J97" s="22"/>
      <c r="K97" s="22"/>
      <c r="L97" s="19">
        <v>360000</v>
      </c>
      <c r="M97" s="19">
        <f>[1]nov!H84</f>
        <v>1200000</v>
      </c>
      <c r="N97" s="19">
        <f t="shared" si="38"/>
        <v>1560000</v>
      </c>
      <c r="O97" s="55">
        <f t="shared" si="40"/>
        <v>0.97499999999999998</v>
      </c>
      <c r="P97" s="19"/>
      <c r="Q97" s="19"/>
      <c r="R97" s="19"/>
      <c r="S97" s="19"/>
      <c r="T97" s="19"/>
      <c r="U97" s="19">
        <f t="shared" si="39"/>
        <v>40000</v>
      </c>
      <c r="V97" s="15"/>
      <c r="X97" s="3" t="s">
        <v>73</v>
      </c>
    </row>
    <row r="98" spans="1:24" hidden="1" x14ac:dyDescent="0.25">
      <c r="A98" s="26"/>
      <c r="B98" s="26"/>
      <c r="C98" s="28">
        <v>3</v>
      </c>
      <c r="D98" s="21" t="s">
        <v>110</v>
      </c>
      <c r="E98" s="32"/>
      <c r="F98" s="22">
        <v>160000</v>
      </c>
      <c r="G98" s="22"/>
      <c r="H98" s="22"/>
      <c r="I98" s="22">
        <v>160000</v>
      </c>
      <c r="J98" s="22"/>
      <c r="K98" s="22"/>
      <c r="L98" s="19">
        <v>40000</v>
      </c>
      <c r="M98" s="19">
        <f>[1]nov!H85</f>
        <v>0</v>
      </c>
      <c r="N98" s="19">
        <f t="shared" si="38"/>
        <v>40000</v>
      </c>
      <c r="O98" s="55">
        <f t="shared" si="40"/>
        <v>0.25</v>
      </c>
      <c r="P98" s="19"/>
      <c r="Q98" s="19"/>
      <c r="R98" s="19"/>
      <c r="S98" s="19"/>
      <c r="T98" s="19"/>
      <c r="U98" s="19">
        <f t="shared" si="39"/>
        <v>120000</v>
      </c>
      <c r="V98" s="15"/>
      <c r="X98" s="3" t="s">
        <v>73</v>
      </c>
    </row>
    <row r="99" spans="1:24" hidden="1" x14ac:dyDescent="0.25">
      <c r="A99" s="26"/>
      <c r="B99" s="26"/>
      <c r="C99" s="28">
        <v>1</v>
      </c>
      <c r="D99" s="21" t="s">
        <v>108</v>
      </c>
      <c r="E99" s="32"/>
      <c r="F99" s="22">
        <v>300000</v>
      </c>
      <c r="G99" s="22"/>
      <c r="H99" s="22"/>
      <c r="I99" s="22">
        <v>300000</v>
      </c>
      <c r="J99" s="22"/>
      <c r="K99" s="22"/>
      <c r="L99" s="19">
        <v>50000</v>
      </c>
      <c r="M99" s="19">
        <f>[1]nov!H86</f>
        <v>60000</v>
      </c>
      <c r="N99" s="19">
        <f t="shared" si="38"/>
        <v>110000</v>
      </c>
      <c r="O99" s="55">
        <f t="shared" si="40"/>
        <v>0.36666666666666664</v>
      </c>
      <c r="P99" s="19"/>
      <c r="Q99" s="19"/>
      <c r="R99" s="19"/>
      <c r="S99" s="19"/>
      <c r="T99" s="19"/>
      <c r="U99" s="19">
        <f t="shared" si="39"/>
        <v>190000</v>
      </c>
      <c r="V99" s="15"/>
      <c r="X99" s="3" t="s">
        <v>73</v>
      </c>
    </row>
    <row r="100" spans="1:24" hidden="1" x14ac:dyDescent="0.25">
      <c r="A100" s="26"/>
      <c r="B100" s="26"/>
      <c r="C100" s="28">
        <v>2</v>
      </c>
      <c r="D100" s="21" t="s">
        <v>109</v>
      </c>
      <c r="E100" s="32"/>
      <c r="F100" s="22">
        <v>250000</v>
      </c>
      <c r="G100" s="22"/>
      <c r="H100" s="22"/>
      <c r="I100" s="22">
        <v>250000</v>
      </c>
      <c r="J100" s="22"/>
      <c r="K100" s="22"/>
      <c r="L100" s="19">
        <v>50000</v>
      </c>
      <c r="M100" s="19">
        <f>[1]nov!H87</f>
        <v>200000</v>
      </c>
      <c r="N100" s="19">
        <f t="shared" si="38"/>
        <v>250000</v>
      </c>
      <c r="O100" s="55">
        <f t="shared" si="40"/>
        <v>1</v>
      </c>
      <c r="P100" s="19"/>
      <c r="Q100" s="19"/>
      <c r="R100" s="19"/>
      <c r="S100" s="19"/>
      <c r="T100" s="19"/>
      <c r="U100" s="19">
        <f t="shared" si="39"/>
        <v>0</v>
      </c>
      <c r="V100" s="15"/>
      <c r="X100" s="3" t="s">
        <v>73</v>
      </c>
    </row>
    <row r="101" spans="1:24" hidden="1" x14ac:dyDescent="0.25">
      <c r="A101" s="26"/>
      <c r="B101" s="26"/>
      <c r="C101" s="28">
        <v>1</v>
      </c>
      <c r="D101" s="21" t="s">
        <v>111</v>
      </c>
      <c r="E101" s="32"/>
      <c r="F101" s="22">
        <v>1080000</v>
      </c>
      <c r="G101" s="22"/>
      <c r="H101" s="22"/>
      <c r="I101" s="22">
        <v>1080000</v>
      </c>
      <c r="J101" s="22"/>
      <c r="K101" s="22"/>
      <c r="L101" s="19">
        <v>75590</v>
      </c>
      <c r="M101" s="19">
        <f>[1]nov!H88</f>
        <v>819880</v>
      </c>
      <c r="N101" s="19">
        <f t="shared" si="38"/>
        <v>895470</v>
      </c>
      <c r="O101" s="55">
        <f t="shared" si="40"/>
        <v>0.82913888888888887</v>
      </c>
      <c r="P101" s="19"/>
      <c r="Q101" s="19"/>
      <c r="R101" s="19"/>
      <c r="S101" s="19"/>
      <c r="T101" s="19"/>
      <c r="U101" s="19">
        <f t="shared" si="39"/>
        <v>184530</v>
      </c>
      <c r="V101" s="15"/>
      <c r="X101" s="3" t="s">
        <v>73</v>
      </c>
    </row>
    <row r="102" spans="1:24" hidden="1" x14ac:dyDescent="0.25">
      <c r="A102" s="26"/>
      <c r="B102" s="26"/>
      <c r="C102" s="28">
        <v>1</v>
      </c>
      <c r="D102" s="21" t="s">
        <v>112</v>
      </c>
      <c r="E102" s="32"/>
      <c r="F102" s="22">
        <v>1080000</v>
      </c>
      <c r="G102" s="22"/>
      <c r="H102" s="22"/>
      <c r="I102" s="22">
        <v>1080000</v>
      </c>
      <c r="J102" s="22"/>
      <c r="K102" s="22"/>
      <c r="L102" s="19">
        <v>90000</v>
      </c>
      <c r="M102" s="19">
        <f>[1]nov!H89</f>
        <v>990000</v>
      </c>
      <c r="N102" s="19">
        <f t="shared" si="38"/>
        <v>1080000</v>
      </c>
      <c r="O102" s="55">
        <f t="shared" si="40"/>
        <v>1</v>
      </c>
      <c r="P102" s="19"/>
      <c r="Q102" s="19"/>
      <c r="R102" s="19"/>
      <c r="S102" s="19"/>
      <c r="T102" s="19"/>
      <c r="U102" s="19">
        <f t="shared" si="39"/>
        <v>0</v>
      </c>
      <c r="V102" s="15"/>
      <c r="X102" s="3" t="s">
        <v>73</v>
      </c>
    </row>
    <row r="103" spans="1:24" hidden="1" x14ac:dyDescent="0.25">
      <c r="A103" s="26"/>
      <c r="B103" s="26"/>
      <c r="C103" s="28">
        <v>1</v>
      </c>
      <c r="D103" s="21" t="s">
        <v>113</v>
      </c>
      <c r="E103" s="32"/>
      <c r="F103" s="22">
        <v>1500000</v>
      </c>
      <c r="G103" s="22"/>
      <c r="H103" s="22"/>
      <c r="I103" s="22">
        <v>1500000</v>
      </c>
      <c r="J103" s="22"/>
      <c r="K103" s="22"/>
      <c r="L103" s="19">
        <v>21276</v>
      </c>
      <c r="M103" s="19">
        <f>[1]nov!H90</f>
        <v>467427</v>
      </c>
      <c r="N103" s="19">
        <f t="shared" si="38"/>
        <v>488703</v>
      </c>
      <c r="O103" s="55">
        <f t="shared" si="40"/>
        <v>0.32580199999999998</v>
      </c>
      <c r="P103" s="19"/>
      <c r="Q103" s="19"/>
      <c r="R103" s="19"/>
      <c r="S103" s="19"/>
      <c r="T103" s="19"/>
      <c r="U103" s="19">
        <f t="shared" si="39"/>
        <v>1011297</v>
      </c>
      <c r="V103" s="15"/>
      <c r="X103" s="3" t="s">
        <v>114</v>
      </c>
    </row>
    <row r="104" spans="1:24" x14ac:dyDescent="0.25">
      <c r="A104" s="15"/>
      <c r="B104" s="15"/>
      <c r="C104" s="26"/>
      <c r="D104" s="21" t="s">
        <v>115</v>
      </c>
      <c r="E104" s="32" t="s">
        <v>1028</v>
      </c>
      <c r="F104" s="56">
        <f>SUM(F105:F109)</f>
        <v>34200000</v>
      </c>
      <c r="G104" s="56"/>
      <c r="H104" s="56"/>
      <c r="I104" s="56">
        <f>SUM(I105:I109)</f>
        <v>39000000</v>
      </c>
      <c r="J104" s="56" t="s">
        <v>1023</v>
      </c>
      <c r="K104" s="56"/>
      <c r="L104" s="56">
        <f t="shared" ref="L104:U104" si="41">SUM(L105:L109)</f>
        <v>3500000</v>
      </c>
      <c r="M104" s="56">
        <f t="shared" si="41"/>
        <v>22000000</v>
      </c>
      <c r="N104" s="56">
        <f t="shared" si="41"/>
        <v>25500000</v>
      </c>
      <c r="O104" s="55">
        <f t="shared" si="40"/>
        <v>0.65384615384615385</v>
      </c>
      <c r="P104" s="35">
        <f>SUMIF($X$105:$X$109,"DDS",$N$105:$N$109)</f>
        <v>0</v>
      </c>
      <c r="Q104" s="35">
        <f>SUMIF($X$105:$X$109,"ADD",$N$105:$N$109)</f>
        <v>25500000</v>
      </c>
      <c r="R104" s="35">
        <f>N104-P104-Q104</f>
        <v>0</v>
      </c>
      <c r="S104" s="29"/>
      <c r="T104" s="29"/>
      <c r="U104" s="29">
        <f t="shared" si="41"/>
        <v>13500000</v>
      </c>
      <c r="V104" s="15"/>
    </row>
    <row r="105" spans="1:24" hidden="1" x14ac:dyDescent="0.25">
      <c r="A105" s="15"/>
      <c r="B105" s="15"/>
      <c r="C105" s="28">
        <v>1</v>
      </c>
      <c r="D105" s="21" t="s">
        <v>116</v>
      </c>
      <c r="E105" s="32"/>
      <c r="F105" s="22">
        <v>6000000</v>
      </c>
      <c r="G105" s="22"/>
      <c r="H105" s="22"/>
      <c r="I105" s="22">
        <v>6000000</v>
      </c>
      <c r="J105" s="22"/>
      <c r="K105" s="22"/>
      <c r="L105" s="19">
        <v>1000000</v>
      </c>
      <c r="M105" s="19">
        <f>[1]nov!H92</f>
        <v>5000000</v>
      </c>
      <c r="N105" s="19">
        <f t="shared" ref="N105:N109" si="42">L105+M105</f>
        <v>6000000</v>
      </c>
      <c r="O105" s="55">
        <f t="shared" si="40"/>
        <v>1</v>
      </c>
      <c r="P105" s="19"/>
      <c r="Q105" s="19"/>
      <c r="R105" s="19"/>
      <c r="S105" s="19"/>
      <c r="T105" s="19"/>
      <c r="U105" s="19">
        <f>I105-N105</f>
        <v>0</v>
      </c>
      <c r="V105" s="15"/>
      <c r="X105" s="3" t="s">
        <v>73</v>
      </c>
    </row>
    <row r="106" spans="1:24" hidden="1" x14ac:dyDescent="0.25">
      <c r="A106" s="15"/>
      <c r="B106" s="15"/>
      <c r="C106" s="28">
        <v>2</v>
      </c>
      <c r="D106" s="21" t="s">
        <v>117</v>
      </c>
      <c r="E106" s="32"/>
      <c r="F106" s="22">
        <v>5400000</v>
      </c>
      <c r="G106" s="22"/>
      <c r="H106" s="22"/>
      <c r="I106" s="22">
        <v>5400000</v>
      </c>
      <c r="J106" s="22"/>
      <c r="K106" s="22"/>
      <c r="L106" s="19"/>
      <c r="M106" s="19">
        <f>[1]nov!H93</f>
        <v>1800000</v>
      </c>
      <c r="N106" s="19">
        <f t="shared" si="42"/>
        <v>1800000</v>
      </c>
      <c r="O106" s="55">
        <f t="shared" si="40"/>
        <v>0.33333333333333331</v>
      </c>
      <c r="P106" s="19"/>
      <c r="Q106" s="19"/>
      <c r="R106" s="19"/>
      <c r="S106" s="19"/>
      <c r="T106" s="19"/>
      <c r="U106" s="19">
        <f>I106-N106</f>
        <v>3600000</v>
      </c>
      <c r="V106" s="15"/>
      <c r="X106" s="3" t="s">
        <v>73</v>
      </c>
    </row>
    <row r="107" spans="1:24" hidden="1" x14ac:dyDescent="0.25">
      <c r="A107" s="15"/>
      <c r="B107" s="15"/>
      <c r="C107" s="28"/>
      <c r="D107" s="28"/>
      <c r="E107" s="32"/>
      <c r="F107" s="22"/>
      <c r="G107" s="28"/>
      <c r="H107" s="22"/>
      <c r="I107" s="22">
        <v>4800000</v>
      </c>
      <c r="J107" s="22"/>
      <c r="K107" s="22"/>
      <c r="L107" s="19"/>
      <c r="M107" s="19">
        <f>[1]nov!H94</f>
        <v>800000</v>
      </c>
      <c r="N107" s="19">
        <f t="shared" si="42"/>
        <v>800000</v>
      </c>
      <c r="O107" s="55">
        <f t="shared" si="40"/>
        <v>0.16666666666666666</v>
      </c>
      <c r="P107" s="19"/>
      <c r="Q107" s="19"/>
      <c r="R107" s="19"/>
      <c r="S107" s="19"/>
      <c r="T107" s="19"/>
      <c r="U107" s="19">
        <f>I107-N107</f>
        <v>4000000</v>
      </c>
      <c r="V107" s="15"/>
      <c r="X107" s="3" t="s">
        <v>73</v>
      </c>
    </row>
    <row r="108" spans="1:24" hidden="1" x14ac:dyDescent="0.25">
      <c r="A108" s="15"/>
      <c r="B108" s="15"/>
      <c r="C108" s="28">
        <v>4</v>
      </c>
      <c r="D108" s="21" t="s">
        <v>118</v>
      </c>
      <c r="E108" s="32"/>
      <c r="F108" s="22">
        <v>8400000</v>
      </c>
      <c r="G108" s="22"/>
      <c r="H108" s="22"/>
      <c r="I108" s="22">
        <v>8400000</v>
      </c>
      <c r="J108" s="22"/>
      <c r="K108" s="22"/>
      <c r="L108" s="19">
        <v>700000</v>
      </c>
      <c r="M108" s="19">
        <f>[1]nov!H95</f>
        <v>4200000</v>
      </c>
      <c r="N108" s="19">
        <f t="shared" si="42"/>
        <v>4900000</v>
      </c>
      <c r="O108" s="55">
        <f t="shared" si="40"/>
        <v>0.58333333333333337</v>
      </c>
      <c r="P108" s="19"/>
      <c r="Q108" s="19"/>
      <c r="R108" s="19"/>
      <c r="S108" s="19"/>
      <c r="T108" s="19"/>
      <c r="U108" s="19">
        <f>I108-N108</f>
        <v>3500000</v>
      </c>
      <c r="V108" s="15"/>
      <c r="X108" s="3" t="s">
        <v>73</v>
      </c>
    </row>
    <row r="109" spans="1:24" hidden="1" x14ac:dyDescent="0.25">
      <c r="A109" s="15"/>
      <c r="B109" s="15"/>
      <c r="C109" s="28">
        <v>5</v>
      </c>
      <c r="D109" s="21" t="s">
        <v>119</v>
      </c>
      <c r="E109" s="32"/>
      <c r="F109" s="22">
        <v>14400000</v>
      </c>
      <c r="G109" s="22"/>
      <c r="H109" s="22"/>
      <c r="I109" s="22">
        <v>14400000</v>
      </c>
      <c r="J109" s="22"/>
      <c r="K109" s="22"/>
      <c r="L109" s="19">
        <v>1800000</v>
      </c>
      <c r="M109" s="19">
        <f>[1]nov!H96</f>
        <v>10200000</v>
      </c>
      <c r="N109" s="19">
        <f t="shared" si="42"/>
        <v>12000000</v>
      </c>
      <c r="O109" s="55">
        <f t="shared" si="40"/>
        <v>0.83333333333333337</v>
      </c>
      <c r="P109" s="19"/>
      <c r="Q109" s="19"/>
      <c r="R109" s="19"/>
      <c r="S109" s="19"/>
      <c r="T109" s="19"/>
      <c r="U109" s="19">
        <f>I109-N109</f>
        <v>2400000</v>
      </c>
      <c r="V109" s="15"/>
      <c r="X109" s="3" t="s">
        <v>73</v>
      </c>
    </row>
    <row r="110" spans="1:24" ht="25.5" x14ac:dyDescent="0.25">
      <c r="A110" s="26"/>
      <c r="B110" s="26"/>
      <c r="C110" s="26"/>
      <c r="D110" s="34" t="s">
        <v>120</v>
      </c>
      <c r="E110" s="34" t="s">
        <v>1029</v>
      </c>
      <c r="F110" s="35">
        <f>SUM(F111:F115)</f>
        <v>3323000</v>
      </c>
      <c r="G110" s="35"/>
      <c r="H110" s="35"/>
      <c r="I110" s="35">
        <f>SUM(I111:I115)</f>
        <v>3323000</v>
      </c>
      <c r="J110" s="35" t="s">
        <v>1030</v>
      </c>
      <c r="K110" s="35"/>
      <c r="L110" s="35">
        <f t="shared" ref="L110:U110" si="43">SUM(L111:L115)</f>
        <v>350000</v>
      </c>
      <c r="M110" s="35">
        <f t="shared" si="43"/>
        <v>1253500</v>
      </c>
      <c r="N110" s="35">
        <f t="shared" si="43"/>
        <v>1603500</v>
      </c>
      <c r="O110" s="55">
        <f t="shared" si="40"/>
        <v>0.48254589226602468</v>
      </c>
      <c r="P110" s="35">
        <f>SUMIF($X$111:$X$115,"DDS",$N$111:$N$115)</f>
        <v>0</v>
      </c>
      <c r="Q110" s="35">
        <f>SUMIF($X$111:$X$115,"ADD",$N$111:$N$115)</f>
        <v>1603500</v>
      </c>
      <c r="R110" s="35">
        <f>N110-P110-Q110</f>
        <v>0</v>
      </c>
      <c r="S110" s="27"/>
      <c r="T110" s="27"/>
      <c r="U110" s="27">
        <f t="shared" si="43"/>
        <v>1719500</v>
      </c>
      <c r="V110" s="15"/>
    </row>
    <row r="111" spans="1:24" hidden="1" x14ac:dyDescent="0.25">
      <c r="A111" s="15"/>
      <c r="B111" s="15"/>
      <c r="C111" s="28">
        <v>1</v>
      </c>
      <c r="D111" s="21" t="s">
        <v>95</v>
      </c>
      <c r="E111" s="32"/>
      <c r="F111" s="22">
        <v>150000</v>
      </c>
      <c r="G111" s="22"/>
      <c r="H111" s="22"/>
      <c r="I111" s="22">
        <v>150000</v>
      </c>
      <c r="J111" s="22"/>
      <c r="K111" s="22"/>
      <c r="L111" s="19"/>
      <c r="M111" s="19">
        <f>[1]nov!H98</f>
        <v>136000</v>
      </c>
      <c r="N111" s="19">
        <f t="shared" ref="N111:N115" si="44">L111+M111</f>
        <v>136000</v>
      </c>
      <c r="O111" s="55">
        <f t="shared" si="40"/>
        <v>0.90666666666666662</v>
      </c>
      <c r="P111" s="19"/>
      <c r="Q111" s="19"/>
      <c r="R111" s="19"/>
      <c r="S111" s="19"/>
      <c r="T111" s="19"/>
      <c r="U111" s="19">
        <f>I111-N111</f>
        <v>14000</v>
      </c>
      <c r="V111" s="15"/>
      <c r="X111" s="3" t="s">
        <v>73</v>
      </c>
    </row>
    <row r="112" spans="1:24" hidden="1" x14ac:dyDescent="0.25">
      <c r="A112" s="15"/>
      <c r="B112" s="15"/>
      <c r="C112" s="28">
        <v>1</v>
      </c>
      <c r="D112" s="21" t="s">
        <v>99</v>
      </c>
      <c r="E112" s="32"/>
      <c r="F112" s="22">
        <v>350000</v>
      </c>
      <c r="G112" s="22"/>
      <c r="H112" s="22"/>
      <c r="I112" s="22">
        <v>350000</v>
      </c>
      <c r="J112" s="22"/>
      <c r="K112" s="22"/>
      <c r="L112" s="19">
        <v>80000</v>
      </c>
      <c r="M112" s="19">
        <f>[1]nov!H99</f>
        <v>145500</v>
      </c>
      <c r="N112" s="19">
        <f t="shared" si="44"/>
        <v>225500</v>
      </c>
      <c r="O112" s="55">
        <f t="shared" si="40"/>
        <v>0.64428571428571424</v>
      </c>
      <c r="P112" s="19"/>
      <c r="Q112" s="19"/>
      <c r="R112" s="19"/>
      <c r="S112" s="19"/>
      <c r="T112" s="19"/>
      <c r="U112" s="19">
        <f>I112-N112</f>
        <v>124500</v>
      </c>
      <c r="V112" s="15"/>
      <c r="X112" s="3" t="s">
        <v>73</v>
      </c>
    </row>
    <row r="113" spans="1:24" hidden="1" x14ac:dyDescent="0.25">
      <c r="A113" s="15"/>
      <c r="B113" s="15"/>
      <c r="C113" s="28">
        <v>1</v>
      </c>
      <c r="D113" s="21" t="s">
        <v>121</v>
      </c>
      <c r="E113" s="32"/>
      <c r="F113" s="22">
        <v>1215000</v>
      </c>
      <c r="G113" s="22"/>
      <c r="H113" s="22"/>
      <c r="I113" s="22">
        <v>1215000</v>
      </c>
      <c r="J113" s="22"/>
      <c r="K113" s="22"/>
      <c r="L113" s="19">
        <v>135000</v>
      </c>
      <c r="M113" s="19">
        <f>[1]nov!H100</f>
        <v>270000</v>
      </c>
      <c r="N113" s="19">
        <f t="shared" si="44"/>
        <v>405000</v>
      </c>
      <c r="O113" s="55">
        <f t="shared" si="40"/>
        <v>0.33333333333333331</v>
      </c>
      <c r="P113" s="19"/>
      <c r="Q113" s="19"/>
      <c r="R113" s="19"/>
      <c r="S113" s="19"/>
      <c r="T113" s="19"/>
      <c r="U113" s="19">
        <f>I113-N113</f>
        <v>810000</v>
      </c>
      <c r="V113" s="15"/>
      <c r="X113" s="3" t="s">
        <v>73</v>
      </c>
    </row>
    <row r="114" spans="1:24" hidden="1" x14ac:dyDescent="0.25">
      <c r="A114" s="15"/>
      <c r="B114" s="15"/>
      <c r="C114" s="28">
        <v>2</v>
      </c>
      <c r="D114" s="21" t="s">
        <v>122</v>
      </c>
      <c r="E114" s="32"/>
      <c r="F114" s="22">
        <v>1458000</v>
      </c>
      <c r="G114" s="22"/>
      <c r="H114" s="22"/>
      <c r="I114" s="22">
        <v>1458000</v>
      </c>
      <c r="J114" s="22"/>
      <c r="K114" s="22"/>
      <c r="L114" s="19">
        <v>135000</v>
      </c>
      <c r="M114" s="19">
        <f>[1]nov!H101</f>
        <v>702000</v>
      </c>
      <c r="N114" s="19">
        <f t="shared" si="44"/>
        <v>837000</v>
      </c>
      <c r="O114" s="55">
        <f t="shared" si="40"/>
        <v>0.57407407407407407</v>
      </c>
      <c r="P114" s="19"/>
      <c r="Q114" s="19"/>
      <c r="R114" s="19"/>
      <c r="S114" s="19"/>
      <c r="T114" s="19"/>
      <c r="U114" s="19">
        <f>I114-N114</f>
        <v>621000</v>
      </c>
      <c r="V114" s="15"/>
      <c r="X114" s="3" t="s">
        <v>73</v>
      </c>
    </row>
    <row r="115" spans="1:24" hidden="1" x14ac:dyDescent="0.25">
      <c r="A115" s="15"/>
      <c r="B115" s="15"/>
      <c r="C115" s="28">
        <v>1</v>
      </c>
      <c r="D115" s="21" t="s">
        <v>123</v>
      </c>
      <c r="E115" s="32"/>
      <c r="F115" s="22">
        <v>150000</v>
      </c>
      <c r="G115" s="22"/>
      <c r="H115" s="22"/>
      <c r="I115" s="22">
        <v>150000</v>
      </c>
      <c r="J115" s="22"/>
      <c r="K115" s="22"/>
      <c r="L115" s="19"/>
      <c r="M115" s="19">
        <f>[1]nov!H102</f>
        <v>0</v>
      </c>
      <c r="N115" s="19">
        <f t="shared" si="44"/>
        <v>0</v>
      </c>
      <c r="O115" s="55">
        <f t="shared" si="40"/>
        <v>0</v>
      </c>
      <c r="P115" s="19"/>
      <c r="Q115" s="19"/>
      <c r="R115" s="19"/>
      <c r="S115" s="19"/>
      <c r="T115" s="19"/>
      <c r="U115" s="19">
        <f>I115-N115</f>
        <v>150000</v>
      </c>
      <c r="V115" s="15"/>
      <c r="X115" s="3" t="s">
        <v>73</v>
      </c>
    </row>
    <row r="116" spans="1:24" x14ac:dyDescent="0.25">
      <c r="A116" s="26"/>
      <c r="B116" s="26"/>
      <c r="C116" s="26"/>
      <c r="D116" s="21" t="s">
        <v>124</v>
      </c>
      <c r="E116" s="32" t="s">
        <v>1031</v>
      </c>
      <c r="F116" s="56">
        <f>SUM(F117)</f>
        <v>16000000</v>
      </c>
      <c r="G116" s="56"/>
      <c r="H116" s="56"/>
      <c r="I116" s="56">
        <f>SUM(I117)</f>
        <v>16000000</v>
      </c>
      <c r="J116" s="56" t="s">
        <v>1032</v>
      </c>
      <c r="K116" s="56"/>
      <c r="L116" s="56">
        <f t="shared" ref="L116:U116" si="45">SUM(L117)</f>
        <v>16000000</v>
      </c>
      <c r="M116" s="56">
        <f>SUM(M117)</f>
        <v>0</v>
      </c>
      <c r="N116" s="56">
        <f t="shared" si="45"/>
        <v>16000000</v>
      </c>
      <c r="O116" s="55">
        <f t="shared" si="40"/>
        <v>1</v>
      </c>
      <c r="P116" s="35">
        <f>SUMIF($X$117:$X$117,"DDS",$N$117:$N$117)</f>
        <v>0</v>
      </c>
      <c r="Q116" s="35">
        <f>SUMIF($X$117:$X$117,"ADD",$N$117:$N$117)</f>
        <v>16000000</v>
      </c>
      <c r="R116" s="35">
        <f>N116-P116-Q116</f>
        <v>0</v>
      </c>
      <c r="S116" s="29"/>
      <c r="T116" s="29"/>
      <c r="U116" s="29">
        <f t="shared" si="45"/>
        <v>0</v>
      </c>
      <c r="V116" s="15"/>
    </row>
    <row r="117" spans="1:24" hidden="1" x14ac:dyDescent="0.25">
      <c r="A117" s="26"/>
      <c r="B117" s="26"/>
      <c r="C117" s="28">
        <v>1</v>
      </c>
      <c r="D117" s="21" t="s">
        <v>125</v>
      </c>
      <c r="E117" s="32"/>
      <c r="F117" s="22">
        <v>16000000</v>
      </c>
      <c r="G117" s="22"/>
      <c r="H117" s="22"/>
      <c r="I117" s="22">
        <v>16000000</v>
      </c>
      <c r="J117" s="22"/>
      <c r="K117" s="22"/>
      <c r="L117" s="19">
        <v>16000000</v>
      </c>
      <c r="M117" s="19">
        <f>[1]nov!H104</f>
        <v>0</v>
      </c>
      <c r="N117" s="19">
        <f>L117+M117</f>
        <v>16000000</v>
      </c>
      <c r="O117" s="18">
        <f t="shared" si="40"/>
        <v>1</v>
      </c>
      <c r="P117" s="19"/>
      <c r="Q117" s="19"/>
      <c r="R117" s="19"/>
      <c r="S117" s="19"/>
      <c r="T117" s="19"/>
      <c r="U117" s="19">
        <f>I117-N117</f>
        <v>0</v>
      </c>
      <c r="V117" s="15"/>
      <c r="X117" s="3" t="s">
        <v>73</v>
      </c>
    </row>
    <row r="118" spans="1:24" ht="24" x14ac:dyDescent="0.25">
      <c r="A118" s="26"/>
      <c r="B118" s="26"/>
      <c r="C118" s="28"/>
      <c r="D118" s="30" t="s">
        <v>126</v>
      </c>
      <c r="E118" s="30"/>
      <c r="F118" s="31">
        <f>F121+F123+F127+F119</f>
        <v>10980000</v>
      </c>
      <c r="G118" s="31"/>
      <c r="H118" s="31"/>
      <c r="I118" s="31">
        <f>I119+I121+I123+I127</f>
        <v>20580700</v>
      </c>
      <c r="J118" s="31"/>
      <c r="K118" s="31"/>
      <c r="L118" s="31">
        <f t="shared" ref="L118:U118" si="46">L119+L121+L123+L127</f>
        <v>1435170</v>
      </c>
      <c r="M118" s="31">
        <f t="shared" si="46"/>
        <v>2590500</v>
      </c>
      <c r="N118" s="31">
        <f t="shared" si="46"/>
        <v>4025670</v>
      </c>
      <c r="O118" s="18">
        <f t="shared" si="40"/>
        <v>0.19560413397017595</v>
      </c>
      <c r="P118" s="31">
        <f t="shared" si="46"/>
        <v>0</v>
      </c>
      <c r="Q118" s="31">
        <f t="shared" si="46"/>
        <v>1526000</v>
      </c>
      <c r="R118" s="31">
        <f t="shared" si="46"/>
        <v>2499670</v>
      </c>
      <c r="S118" s="31">
        <f t="shared" si="46"/>
        <v>0</v>
      </c>
      <c r="T118" s="31"/>
      <c r="U118" s="31">
        <f t="shared" si="46"/>
        <v>16555030</v>
      </c>
      <c r="V118" s="15"/>
    </row>
    <row r="119" spans="1:24" ht="25.5" x14ac:dyDescent="0.25">
      <c r="A119" s="26"/>
      <c r="B119" s="26"/>
      <c r="C119" s="28"/>
      <c r="D119" s="32" t="s">
        <v>127</v>
      </c>
      <c r="E119" s="32" t="s">
        <v>1033</v>
      </c>
      <c r="F119" s="33">
        <f>F120</f>
        <v>1300000</v>
      </c>
      <c r="G119" s="33"/>
      <c r="H119" s="33"/>
      <c r="I119" s="33">
        <f>I120</f>
        <v>1300000</v>
      </c>
      <c r="J119" s="272" t="s">
        <v>1030</v>
      </c>
      <c r="K119" s="33"/>
      <c r="L119" s="33">
        <f t="shared" ref="L119:U119" si="47">L120</f>
        <v>550000</v>
      </c>
      <c r="M119" s="33">
        <f t="shared" si="47"/>
        <v>750000</v>
      </c>
      <c r="N119" s="33">
        <f t="shared" si="47"/>
        <v>1300000</v>
      </c>
      <c r="O119" s="55">
        <f t="shared" si="40"/>
        <v>1</v>
      </c>
      <c r="P119" s="35">
        <f>SUMIF($X$120:$X$120,"DDS",$N$120:$N$120)</f>
        <v>0</v>
      </c>
      <c r="Q119" s="35">
        <f>SUMIF($X$120:$X$120,"ADD",$N$120:$N$120)</f>
        <v>0</v>
      </c>
      <c r="R119" s="35">
        <f>N119-P119-Q119</f>
        <v>1300000</v>
      </c>
      <c r="S119" s="31"/>
      <c r="T119" s="31"/>
      <c r="U119" s="31">
        <f t="shared" si="47"/>
        <v>0</v>
      </c>
      <c r="V119" s="15"/>
    </row>
    <row r="120" spans="1:24" hidden="1" x14ac:dyDescent="0.25">
      <c r="A120" s="26"/>
      <c r="B120" s="26"/>
      <c r="C120" s="28">
        <v>1</v>
      </c>
      <c r="D120" s="32" t="s">
        <v>128</v>
      </c>
      <c r="E120" s="32"/>
      <c r="F120" s="33">
        <v>1300000</v>
      </c>
      <c r="G120" s="33"/>
      <c r="H120" s="33"/>
      <c r="I120" s="33">
        <v>1300000</v>
      </c>
      <c r="J120" s="33"/>
      <c r="K120" s="33"/>
      <c r="L120" s="33">
        <v>550000</v>
      </c>
      <c r="M120" s="19">
        <f>[1]nov!H107</f>
        <v>750000</v>
      </c>
      <c r="N120" s="19">
        <f t="shared" ref="N120" si="48">L120+M120</f>
        <v>1300000</v>
      </c>
      <c r="O120" s="55">
        <f t="shared" si="40"/>
        <v>1</v>
      </c>
      <c r="P120" s="19"/>
      <c r="Q120" s="19"/>
      <c r="R120" s="19"/>
      <c r="S120" s="19"/>
      <c r="T120" s="19"/>
      <c r="U120" s="19">
        <f>I120-N120</f>
        <v>0</v>
      </c>
      <c r="V120" s="15"/>
      <c r="X120" s="3" t="s">
        <v>129</v>
      </c>
    </row>
    <row r="121" spans="1:24" x14ac:dyDescent="0.25">
      <c r="A121" s="15"/>
      <c r="B121" s="15"/>
      <c r="C121" s="26"/>
      <c r="D121" s="21" t="s">
        <v>130</v>
      </c>
      <c r="E121" s="32" t="s">
        <v>1034</v>
      </c>
      <c r="F121" s="56">
        <f>SUM(F122)</f>
        <v>3580000</v>
      </c>
      <c r="G121" s="56"/>
      <c r="H121" s="56"/>
      <c r="I121" s="56">
        <f>SUM(I122)</f>
        <v>3580000</v>
      </c>
      <c r="J121" s="56" t="s">
        <v>1030</v>
      </c>
      <c r="K121" s="56"/>
      <c r="L121" s="56">
        <f t="shared" ref="L121:U121" si="49">SUM(L122)</f>
        <v>0</v>
      </c>
      <c r="M121" s="56">
        <f t="shared" si="49"/>
        <v>0</v>
      </c>
      <c r="N121" s="56">
        <f t="shared" si="49"/>
        <v>0</v>
      </c>
      <c r="O121" s="55">
        <f t="shared" si="40"/>
        <v>0</v>
      </c>
      <c r="P121" s="35">
        <f>SUMIF($X$122:$X$122,"DDS",$N$122:$N$122)</f>
        <v>0</v>
      </c>
      <c r="Q121" s="35">
        <f>SUMIF($X$122:$X$122,"ADD",$N$122:$N$122)</f>
        <v>0</v>
      </c>
      <c r="R121" s="35">
        <f>N121-P121-Q121</f>
        <v>0</v>
      </c>
      <c r="S121" s="29"/>
      <c r="T121" s="29"/>
      <c r="U121" s="29">
        <f t="shared" si="49"/>
        <v>3580000</v>
      </c>
      <c r="V121" s="15"/>
    </row>
    <row r="122" spans="1:24" hidden="1" x14ac:dyDescent="0.25">
      <c r="A122" s="15"/>
      <c r="B122" s="15"/>
      <c r="C122" s="28">
        <v>1</v>
      </c>
      <c r="D122" s="21" t="s">
        <v>131</v>
      </c>
      <c r="E122" s="32"/>
      <c r="F122" s="22">
        <v>3580000</v>
      </c>
      <c r="G122" s="22"/>
      <c r="H122" s="22"/>
      <c r="I122" s="22">
        <v>3580000</v>
      </c>
      <c r="J122" s="22"/>
      <c r="K122" s="22"/>
      <c r="L122" s="19"/>
      <c r="M122" s="19">
        <f>[1]nov!H109</f>
        <v>0</v>
      </c>
      <c r="N122" s="19">
        <f>L122+M122</f>
        <v>0</v>
      </c>
      <c r="O122" s="55">
        <f t="shared" si="40"/>
        <v>0</v>
      </c>
      <c r="P122" s="19"/>
      <c r="Q122" s="19"/>
      <c r="R122" s="19"/>
      <c r="S122" s="19"/>
      <c r="T122" s="19"/>
      <c r="U122" s="19">
        <f>I122-N122</f>
        <v>3580000</v>
      </c>
      <c r="V122" s="15"/>
      <c r="X122" s="3" t="s">
        <v>129</v>
      </c>
    </row>
    <row r="123" spans="1:24" ht="25.5" x14ac:dyDescent="0.25">
      <c r="A123" s="26"/>
      <c r="B123" s="26"/>
      <c r="C123" s="26"/>
      <c r="D123" s="34" t="s">
        <v>132</v>
      </c>
      <c r="E123" s="34" t="s">
        <v>1035</v>
      </c>
      <c r="F123" s="35">
        <f t="shared" ref="F123:U123" si="50">SUM(F124:F126)</f>
        <v>3100000</v>
      </c>
      <c r="G123" s="35"/>
      <c r="H123" s="35"/>
      <c r="I123" s="35">
        <f t="shared" si="50"/>
        <v>3100000</v>
      </c>
      <c r="J123" s="35" t="s">
        <v>1036</v>
      </c>
      <c r="K123" s="35"/>
      <c r="L123" s="35">
        <f t="shared" si="50"/>
        <v>335170</v>
      </c>
      <c r="M123" s="35">
        <f t="shared" si="50"/>
        <v>864500</v>
      </c>
      <c r="N123" s="35">
        <f t="shared" si="50"/>
        <v>1199670</v>
      </c>
      <c r="O123" s="55">
        <f t="shared" si="40"/>
        <v>0.38699032258064514</v>
      </c>
      <c r="P123" s="35">
        <f>SUMIF($X$124:$X$126,"DDS",$N$124:$N$126)</f>
        <v>0</v>
      </c>
      <c r="Q123" s="35">
        <f>SUMIF($X$124:$X$126,"ADD",$N$124:$N$126)</f>
        <v>0</v>
      </c>
      <c r="R123" s="35">
        <f>N123-P123-Q123</f>
        <v>1199670</v>
      </c>
      <c r="S123" s="27"/>
      <c r="T123" s="27"/>
      <c r="U123" s="27">
        <f t="shared" si="50"/>
        <v>1900330</v>
      </c>
      <c r="V123" s="15"/>
    </row>
    <row r="124" spans="1:24" hidden="1" x14ac:dyDescent="0.25">
      <c r="A124" s="26"/>
      <c r="B124" s="26"/>
      <c r="C124" s="28">
        <v>1</v>
      </c>
      <c r="D124" s="21" t="s">
        <v>133</v>
      </c>
      <c r="E124" s="32"/>
      <c r="F124" s="22">
        <v>1500000</v>
      </c>
      <c r="G124" s="22"/>
      <c r="H124" s="22"/>
      <c r="I124" s="22">
        <v>1500000</v>
      </c>
      <c r="J124" s="22"/>
      <c r="K124" s="22"/>
      <c r="L124" s="19">
        <v>229000</v>
      </c>
      <c r="M124" s="19">
        <f>[1]nov!H111</f>
        <v>593000</v>
      </c>
      <c r="N124" s="19">
        <f t="shared" ref="N124:N126" si="51">L124+M124</f>
        <v>822000</v>
      </c>
      <c r="O124" s="55">
        <f t="shared" si="40"/>
        <v>0.54800000000000004</v>
      </c>
      <c r="P124" s="19"/>
      <c r="Q124" s="19"/>
      <c r="R124" s="19"/>
      <c r="S124" s="19"/>
      <c r="T124" s="19"/>
      <c r="U124" s="19">
        <f>I124-N124</f>
        <v>678000</v>
      </c>
      <c r="V124" s="15"/>
      <c r="X124" s="3" t="s">
        <v>129</v>
      </c>
    </row>
    <row r="125" spans="1:24" hidden="1" x14ac:dyDescent="0.25">
      <c r="A125" s="26"/>
      <c r="B125" s="26"/>
      <c r="C125" s="28">
        <v>2</v>
      </c>
      <c r="D125" s="21" t="s">
        <v>134</v>
      </c>
      <c r="E125" s="32"/>
      <c r="F125" s="22">
        <v>250000</v>
      </c>
      <c r="G125" s="22"/>
      <c r="H125" s="22"/>
      <c r="I125" s="22">
        <v>250000</v>
      </c>
      <c r="J125" s="22"/>
      <c r="K125" s="22"/>
      <c r="L125" s="19"/>
      <c r="M125" s="19">
        <f>[1]nov!H112</f>
        <v>101500</v>
      </c>
      <c r="N125" s="19">
        <f t="shared" si="51"/>
        <v>101500</v>
      </c>
      <c r="O125" s="55">
        <f t="shared" si="40"/>
        <v>0.40600000000000003</v>
      </c>
      <c r="P125" s="19"/>
      <c r="Q125" s="19"/>
      <c r="R125" s="19"/>
      <c r="S125" s="19"/>
      <c r="T125" s="19"/>
      <c r="U125" s="19">
        <f>I125-N125</f>
        <v>148500</v>
      </c>
      <c r="V125" s="15"/>
      <c r="X125" s="3" t="s">
        <v>129</v>
      </c>
    </row>
    <row r="126" spans="1:24" hidden="1" x14ac:dyDescent="0.25">
      <c r="A126" s="26"/>
      <c r="B126" s="26"/>
      <c r="C126" s="28">
        <v>5</v>
      </c>
      <c r="D126" s="21" t="s">
        <v>135</v>
      </c>
      <c r="E126" s="32"/>
      <c r="F126" s="22">
        <v>1350000</v>
      </c>
      <c r="G126" s="22"/>
      <c r="H126" s="22"/>
      <c r="I126" s="22">
        <v>1350000</v>
      </c>
      <c r="J126" s="22"/>
      <c r="K126" s="22"/>
      <c r="L126" s="19">
        <v>106170</v>
      </c>
      <c r="M126" s="19">
        <f>[1]nov!H113</f>
        <v>170000</v>
      </c>
      <c r="N126" s="19">
        <f t="shared" si="51"/>
        <v>276170</v>
      </c>
      <c r="O126" s="55">
        <f t="shared" si="40"/>
        <v>0.20457037037037037</v>
      </c>
      <c r="P126" s="19"/>
      <c r="Q126" s="19"/>
      <c r="R126" s="19"/>
      <c r="S126" s="19"/>
      <c r="T126" s="19"/>
      <c r="U126" s="19">
        <f>I126-N126</f>
        <v>1073830</v>
      </c>
      <c r="V126" s="15"/>
      <c r="X126" s="3" t="s">
        <v>129</v>
      </c>
    </row>
    <row r="127" spans="1:24" ht="25.5" x14ac:dyDescent="0.25">
      <c r="A127" s="15"/>
      <c r="B127" s="15"/>
      <c r="C127" s="26"/>
      <c r="D127" s="34" t="s">
        <v>136</v>
      </c>
      <c r="E127" s="34" t="s">
        <v>1037</v>
      </c>
      <c r="F127" s="35">
        <f>SUM(F128:F129)</f>
        <v>3000000</v>
      </c>
      <c r="G127" s="35"/>
      <c r="H127" s="35"/>
      <c r="I127" s="35">
        <f t="shared" ref="I127:U127" si="52">SUM(I128:I129)</f>
        <v>12600700</v>
      </c>
      <c r="J127" s="35" t="s">
        <v>1030</v>
      </c>
      <c r="K127" s="35"/>
      <c r="L127" s="35">
        <f t="shared" si="52"/>
        <v>550000</v>
      </c>
      <c r="M127" s="35">
        <f t="shared" si="52"/>
        <v>976000</v>
      </c>
      <c r="N127" s="35">
        <f t="shared" si="52"/>
        <v>1526000</v>
      </c>
      <c r="O127" s="55">
        <f t="shared" si="40"/>
        <v>0.12110438308982835</v>
      </c>
      <c r="P127" s="35">
        <f>SUMIF($X$128:$X$129,"DDS",$N$128:$N$129)</f>
        <v>0</v>
      </c>
      <c r="Q127" s="35">
        <f>SUMIF($X$128:$X$129,"ADD",$N$128:$N$129)</f>
        <v>1526000</v>
      </c>
      <c r="R127" s="35">
        <f>N127-P127-Q127</f>
        <v>0</v>
      </c>
      <c r="S127" s="27"/>
      <c r="T127" s="27"/>
      <c r="U127" s="27">
        <f t="shared" si="52"/>
        <v>11074700</v>
      </c>
      <c r="V127" s="15"/>
    </row>
    <row r="128" spans="1:24" hidden="1" x14ac:dyDescent="0.25">
      <c r="A128" s="15"/>
      <c r="B128" s="15"/>
      <c r="C128" s="28">
        <v>1</v>
      </c>
      <c r="D128" s="21" t="s">
        <v>137</v>
      </c>
      <c r="E128" s="32"/>
      <c r="F128" s="22">
        <v>3000000</v>
      </c>
      <c r="G128" s="22"/>
      <c r="H128" s="22"/>
      <c r="I128" s="22">
        <v>8300000</v>
      </c>
      <c r="J128" s="22"/>
      <c r="K128" s="22"/>
      <c r="L128" s="19">
        <v>550000</v>
      </c>
      <c r="M128" s="19">
        <f>[1]nov!H115</f>
        <v>976000</v>
      </c>
      <c r="N128" s="19">
        <f t="shared" ref="N128" si="53">L128+M128</f>
        <v>1526000</v>
      </c>
      <c r="O128" s="18">
        <f t="shared" si="40"/>
        <v>0.18385542168674698</v>
      </c>
      <c r="P128" s="19"/>
      <c r="Q128" s="19"/>
      <c r="R128" s="19"/>
      <c r="S128" s="19"/>
      <c r="T128" s="19"/>
      <c r="U128" s="19">
        <f>I128-N128</f>
        <v>6774000</v>
      </c>
      <c r="V128" s="15"/>
      <c r="X128" s="3" t="s">
        <v>73</v>
      </c>
    </row>
    <row r="129" spans="1:24" hidden="1" x14ac:dyDescent="0.25">
      <c r="A129" s="15"/>
      <c r="B129" s="15"/>
      <c r="C129" s="28">
        <v>1</v>
      </c>
      <c r="D129" s="21" t="s">
        <v>138</v>
      </c>
      <c r="E129" s="32"/>
      <c r="F129" s="22">
        <v>0</v>
      </c>
      <c r="G129" s="22"/>
      <c r="H129" s="22"/>
      <c r="I129" s="22">
        <v>4300700</v>
      </c>
      <c r="J129" s="22"/>
      <c r="K129" s="22"/>
      <c r="L129" s="19"/>
      <c r="M129" s="19">
        <f>[1]nov!H116</f>
        <v>0</v>
      </c>
      <c r="N129" s="19">
        <f>L129+M129</f>
        <v>0</v>
      </c>
      <c r="O129" s="18">
        <f t="shared" si="40"/>
        <v>0</v>
      </c>
      <c r="P129" s="19"/>
      <c r="Q129" s="19"/>
      <c r="R129" s="19"/>
      <c r="S129" s="19"/>
      <c r="T129" s="19"/>
      <c r="U129" s="19">
        <f>I129-N129</f>
        <v>4300700</v>
      </c>
      <c r="V129" s="15"/>
      <c r="X129" s="3" t="s">
        <v>76</v>
      </c>
    </row>
    <row r="130" spans="1:24" ht="36" x14ac:dyDescent="0.25">
      <c r="A130" s="26"/>
      <c r="B130" s="26"/>
      <c r="C130" s="28"/>
      <c r="D130" s="25" t="s">
        <v>139</v>
      </c>
      <c r="E130" s="25"/>
      <c r="F130" s="31">
        <f>F131+F145+F148</f>
        <v>4380000</v>
      </c>
      <c r="G130" s="31"/>
      <c r="H130" s="31"/>
      <c r="I130" s="31">
        <f>I131+I145+I148</f>
        <v>31315000</v>
      </c>
      <c r="J130" s="31"/>
      <c r="K130" s="31"/>
      <c r="L130" s="31">
        <f t="shared" ref="L130:U130" si="54">L131+L145+L148</f>
        <v>800000</v>
      </c>
      <c r="M130" s="31">
        <f t="shared" si="54"/>
        <v>30315000</v>
      </c>
      <c r="N130" s="31">
        <f t="shared" si="54"/>
        <v>31115000</v>
      </c>
      <c r="O130" s="18">
        <f t="shared" si="40"/>
        <v>0.99361328436851348</v>
      </c>
      <c r="P130" s="31">
        <f t="shared" si="54"/>
        <v>31115000</v>
      </c>
      <c r="Q130" s="31">
        <f t="shared" si="54"/>
        <v>0</v>
      </c>
      <c r="R130" s="31">
        <f t="shared" si="54"/>
        <v>0</v>
      </c>
      <c r="S130" s="31">
        <f t="shared" si="54"/>
        <v>0</v>
      </c>
      <c r="T130" s="31"/>
      <c r="U130" s="31">
        <f t="shared" si="54"/>
        <v>200000</v>
      </c>
      <c r="V130" s="15"/>
    </row>
    <row r="131" spans="1:24" ht="38.25" x14ac:dyDescent="0.25">
      <c r="A131" s="26"/>
      <c r="B131" s="26"/>
      <c r="C131" s="26"/>
      <c r="D131" s="34" t="s">
        <v>140</v>
      </c>
      <c r="E131" s="34" t="s">
        <v>1038</v>
      </c>
      <c r="F131" s="35">
        <f>SUM(F138:F138)</f>
        <v>600000</v>
      </c>
      <c r="G131" s="35"/>
      <c r="H131" s="35"/>
      <c r="I131" s="35">
        <f>SUM(I132:I144)</f>
        <v>27535000</v>
      </c>
      <c r="J131" s="35" t="s">
        <v>1039</v>
      </c>
      <c r="K131" s="35"/>
      <c r="L131" s="35">
        <f t="shared" ref="L131:U131" si="55">SUM(L132:L144)</f>
        <v>0</v>
      </c>
      <c r="M131" s="35">
        <f t="shared" si="55"/>
        <v>27335000</v>
      </c>
      <c r="N131" s="35">
        <f t="shared" si="55"/>
        <v>27335000</v>
      </c>
      <c r="O131" s="55">
        <f t="shared" si="40"/>
        <v>0.99273651715997824</v>
      </c>
      <c r="P131" s="35">
        <f>SUMIF($X$132:$X$144,"DDS",$N$132:$N$144)</f>
        <v>27335000</v>
      </c>
      <c r="Q131" s="35">
        <f>SUMIF($X$132:$X$144,"ADD",$N$132:$N$144)</f>
        <v>0</v>
      </c>
      <c r="R131" s="35">
        <f>N131-P131-Q131</f>
        <v>0</v>
      </c>
      <c r="S131" s="27"/>
      <c r="T131" s="27"/>
      <c r="U131" s="27">
        <f t="shared" si="55"/>
        <v>200000</v>
      </c>
      <c r="V131" s="15"/>
    </row>
    <row r="132" spans="1:24" hidden="1" x14ac:dyDescent="0.25">
      <c r="A132" s="26"/>
      <c r="B132" s="26"/>
      <c r="C132" s="28">
        <v>1</v>
      </c>
      <c r="D132" s="34" t="s">
        <v>141</v>
      </c>
      <c r="E132" s="34"/>
      <c r="F132" s="35">
        <v>0</v>
      </c>
      <c r="G132" s="35"/>
      <c r="H132" s="35"/>
      <c r="I132" s="35">
        <v>450000</v>
      </c>
      <c r="J132" s="35"/>
      <c r="K132" s="35"/>
      <c r="L132" s="35"/>
      <c r="M132" s="19">
        <f>[1]nov!H119</f>
        <v>250000</v>
      </c>
      <c r="N132" s="35">
        <f>L132+M132</f>
        <v>250000</v>
      </c>
      <c r="O132" s="55">
        <f t="shared" si="40"/>
        <v>0.55555555555555558</v>
      </c>
      <c r="P132" s="35"/>
      <c r="Q132" s="35"/>
      <c r="R132" s="35"/>
      <c r="S132" s="35"/>
      <c r="T132" s="35"/>
      <c r="U132" s="35">
        <f t="shared" ref="U132:U137" si="56">I132-N132</f>
        <v>200000</v>
      </c>
      <c r="V132" s="15"/>
      <c r="X132" s="3" t="s">
        <v>142</v>
      </c>
    </row>
    <row r="133" spans="1:24" hidden="1" x14ac:dyDescent="0.25">
      <c r="A133" s="26"/>
      <c r="B133" s="26"/>
      <c r="C133" s="28">
        <v>1</v>
      </c>
      <c r="D133" s="34" t="s">
        <v>143</v>
      </c>
      <c r="E133" s="34"/>
      <c r="F133" s="35">
        <v>0</v>
      </c>
      <c r="G133" s="35"/>
      <c r="H133" s="35"/>
      <c r="I133" s="35">
        <v>100000</v>
      </c>
      <c r="J133" s="35"/>
      <c r="K133" s="35"/>
      <c r="L133" s="35"/>
      <c r="M133" s="19">
        <f>[1]nov!H120</f>
        <v>100000</v>
      </c>
      <c r="N133" s="35">
        <f t="shared" ref="N133:N144" si="57">L133+M133</f>
        <v>100000</v>
      </c>
      <c r="O133" s="55">
        <f t="shared" si="40"/>
        <v>1</v>
      </c>
      <c r="P133" s="35"/>
      <c r="Q133" s="35"/>
      <c r="R133" s="35"/>
      <c r="S133" s="35"/>
      <c r="T133" s="35"/>
      <c r="U133" s="35">
        <f t="shared" si="56"/>
        <v>0</v>
      </c>
      <c r="V133" s="15"/>
      <c r="X133" s="3" t="s">
        <v>142</v>
      </c>
    </row>
    <row r="134" spans="1:24" hidden="1" x14ac:dyDescent="0.25">
      <c r="A134" s="26"/>
      <c r="B134" s="26"/>
      <c r="C134" s="28">
        <v>1</v>
      </c>
      <c r="D134" s="34" t="s">
        <v>144</v>
      </c>
      <c r="E134" s="34"/>
      <c r="F134" s="35">
        <v>0</v>
      </c>
      <c r="G134" s="35"/>
      <c r="H134" s="35"/>
      <c r="I134" s="35">
        <v>2025000</v>
      </c>
      <c r="J134" s="35"/>
      <c r="K134" s="35"/>
      <c r="L134" s="35"/>
      <c r="M134" s="19">
        <f>[1]nov!H121</f>
        <v>2025000</v>
      </c>
      <c r="N134" s="35">
        <f t="shared" si="57"/>
        <v>2025000</v>
      </c>
      <c r="O134" s="55">
        <f t="shared" si="40"/>
        <v>1</v>
      </c>
      <c r="P134" s="35"/>
      <c r="Q134" s="35"/>
      <c r="R134" s="35"/>
      <c r="S134" s="35"/>
      <c r="T134" s="35"/>
      <c r="U134" s="35">
        <f t="shared" si="56"/>
        <v>0</v>
      </c>
      <c r="V134" s="15"/>
      <c r="X134" s="3" t="s">
        <v>142</v>
      </c>
    </row>
    <row r="135" spans="1:24" hidden="1" x14ac:dyDescent="0.25">
      <c r="A135" s="26"/>
      <c r="B135" s="26"/>
      <c r="C135" s="28">
        <v>1</v>
      </c>
      <c r="D135" s="34" t="s">
        <v>145</v>
      </c>
      <c r="E135" s="34"/>
      <c r="F135" s="35">
        <v>0</v>
      </c>
      <c r="G135" s="35"/>
      <c r="H135" s="35"/>
      <c r="I135" s="35">
        <v>3780000</v>
      </c>
      <c r="J135" s="35"/>
      <c r="K135" s="35"/>
      <c r="L135" s="35"/>
      <c r="M135" s="19">
        <f>[1]nov!H122</f>
        <v>3780000</v>
      </c>
      <c r="N135" s="35">
        <f t="shared" si="57"/>
        <v>3780000</v>
      </c>
      <c r="O135" s="55">
        <f t="shared" si="40"/>
        <v>1</v>
      </c>
      <c r="P135" s="35"/>
      <c r="Q135" s="35"/>
      <c r="R135" s="35"/>
      <c r="S135" s="35"/>
      <c r="T135" s="35"/>
      <c r="U135" s="35">
        <f t="shared" si="56"/>
        <v>0</v>
      </c>
      <c r="V135" s="15"/>
      <c r="X135" s="3" t="s">
        <v>142</v>
      </c>
    </row>
    <row r="136" spans="1:24" hidden="1" x14ac:dyDescent="0.25">
      <c r="A136" s="26"/>
      <c r="B136" s="26"/>
      <c r="C136" s="28">
        <v>1</v>
      </c>
      <c r="D136" s="34" t="s">
        <v>146</v>
      </c>
      <c r="E136" s="34"/>
      <c r="F136" s="35">
        <v>0</v>
      </c>
      <c r="G136" s="35"/>
      <c r="H136" s="35"/>
      <c r="I136" s="35">
        <v>1350000</v>
      </c>
      <c r="J136" s="35"/>
      <c r="K136" s="35"/>
      <c r="L136" s="35"/>
      <c r="M136" s="19">
        <f>[1]nov!H123</f>
        <v>1350000</v>
      </c>
      <c r="N136" s="35">
        <f t="shared" si="57"/>
        <v>1350000</v>
      </c>
      <c r="O136" s="55">
        <f t="shared" si="40"/>
        <v>1</v>
      </c>
      <c r="P136" s="35"/>
      <c r="Q136" s="35"/>
      <c r="R136" s="35"/>
      <c r="S136" s="35"/>
      <c r="T136" s="35"/>
      <c r="U136" s="35">
        <f t="shared" si="56"/>
        <v>0</v>
      </c>
      <c r="V136" s="15"/>
      <c r="X136" s="3" t="s">
        <v>142</v>
      </c>
    </row>
    <row r="137" spans="1:24" hidden="1" x14ac:dyDescent="0.25">
      <c r="A137" s="26"/>
      <c r="B137" s="26"/>
      <c r="C137" s="28">
        <v>1</v>
      </c>
      <c r="D137" s="34" t="s">
        <v>147</v>
      </c>
      <c r="E137" s="34"/>
      <c r="F137" s="35">
        <v>0</v>
      </c>
      <c r="G137" s="35"/>
      <c r="H137" s="35"/>
      <c r="I137" s="35">
        <v>600000</v>
      </c>
      <c r="J137" s="35"/>
      <c r="K137" s="35"/>
      <c r="L137" s="35"/>
      <c r="M137" s="19">
        <f>[1]nov!H124</f>
        <v>600000</v>
      </c>
      <c r="N137" s="35">
        <f t="shared" si="57"/>
        <v>600000</v>
      </c>
      <c r="O137" s="55">
        <f t="shared" si="40"/>
        <v>1</v>
      </c>
      <c r="P137" s="35"/>
      <c r="Q137" s="35"/>
      <c r="R137" s="35"/>
      <c r="S137" s="35"/>
      <c r="T137" s="35"/>
      <c r="U137" s="35">
        <f t="shared" si="56"/>
        <v>0</v>
      </c>
      <c r="V137" s="15"/>
      <c r="X137" s="3" t="s">
        <v>142</v>
      </c>
    </row>
    <row r="138" spans="1:24" hidden="1" x14ac:dyDescent="0.25">
      <c r="A138" s="15"/>
      <c r="B138" s="15"/>
      <c r="C138" s="28">
        <v>1</v>
      </c>
      <c r="D138" s="21" t="s">
        <v>148</v>
      </c>
      <c r="E138" s="32"/>
      <c r="F138" s="22">
        <v>600000</v>
      </c>
      <c r="G138" s="22"/>
      <c r="H138" s="22"/>
      <c r="I138" s="22">
        <v>600000</v>
      </c>
      <c r="J138" s="22"/>
      <c r="K138" s="22"/>
      <c r="L138" s="19"/>
      <c r="M138" s="19">
        <f>[1]nov!H125</f>
        <v>600000</v>
      </c>
      <c r="N138" s="19">
        <f t="shared" si="57"/>
        <v>600000</v>
      </c>
      <c r="O138" s="55">
        <f t="shared" si="40"/>
        <v>1</v>
      </c>
      <c r="P138" s="19"/>
      <c r="Q138" s="19"/>
      <c r="R138" s="19"/>
      <c r="S138" s="19"/>
      <c r="T138" s="19"/>
      <c r="U138" s="19">
        <f>F138-N138</f>
        <v>0</v>
      </c>
      <c r="V138" s="15"/>
      <c r="X138" s="3" t="s">
        <v>142</v>
      </c>
    </row>
    <row r="139" spans="1:24" hidden="1" x14ac:dyDescent="0.25">
      <c r="A139" s="15"/>
      <c r="B139" s="15"/>
      <c r="C139" s="28">
        <v>1</v>
      </c>
      <c r="D139" s="21" t="s">
        <v>149</v>
      </c>
      <c r="E139" s="32"/>
      <c r="F139" s="35">
        <v>0</v>
      </c>
      <c r="G139" s="35"/>
      <c r="H139" s="35"/>
      <c r="I139" s="22">
        <v>1950000</v>
      </c>
      <c r="J139" s="22"/>
      <c r="K139" s="22"/>
      <c r="L139" s="19"/>
      <c r="M139" s="19">
        <f>[1]nov!H126</f>
        <v>1950000</v>
      </c>
      <c r="N139" s="35">
        <f t="shared" si="57"/>
        <v>1950000</v>
      </c>
      <c r="O139" s="55">
        <f t="shared" si="40"/>
        <v>1</v>
      </c>
      <c r="P139" s="35"/>
      <c r="Q139" s="35"/>
      <c r="R139" s="35"/>
      <c r="S139" s="35"/>
      <c r="T139" s="35"/>
      <c r="U139" s="35">
        <f t="shared" ref="U139:U144" si="58">I139-N139</f>
        <v>0</v>
      </c>
      <c r="V139" s="15"/>
      <c r="X139" s="3" t="s">
        <v>142</v>
      </c>
    </row>
    <row r="140" spans="1:24" hidden="1" x14ac:dyDescent="0.25">
      <c r="A140" s="15"/>
      <c r="B140" s="15"/>
      <c r="C140" s="28">
        <v>1</v>
      </c>
      <c r="D140" s="21" t="s">
        <v>150</v>
      </c>
      <c r="E140" s="32"/>
      <c r="F140" s="35">
        <v>0</v>
      </c>
      <c r="G140" s="35"/>
      <c r="H140" s="35"/>
      <c r="I140" s="22">
        <v>9480000</v>
      </c>
      <c r="J140" s="22"/>
      <c r="K140" s="22"/>
      <c r="L140" s="19"/>
      <c r="M140" s="19">
        <f>[1]nov!H127</f>
        <v>9480000</v>
      </c>
      <c r="N140" s="35">
        <f t="shared" si="57"/>
        <v>9480000</v>
      </c>
      <c r="O140" s="55">
        <f t="shared" si="40"/>
        <v>1</v>
      </c>
      <c r="P140" s="35"/>
      <c r="Q140" s="35"/>
      <c r="R140" s="35"/>
      <c r="S140" s="35"/>
      <c r="T140" s="35"/>
      <c r="U140" s="35">
        <f t="shared" si="58"/>
        <v>0</v>
      </c>
      <c r="V140" s="15"/>
      <c r="X140" s="3" t="s">
        <v>142</v>
      </c>
    </row>
    <row r="141" spans="1:24" hidden="1" x14ac:dyDescent="0.25">
      <c r="A141" s="15"/>
      <c r="B141" s="15"/>
      <c r="C141" s="28">
        <v>1</v>
      </c>
      <c r="D141" s="21" t="s">
        <v>151</v>
      </c>
      <c r="E141" s="32"/>
      <c r="F141" s="35">
        <v>0</v>
      </c>
      <c r="G141" s="35"/>
      <c r="H141" s="35"/>
      <c r="I141" s="22">
        <v>300000</v>
      </c>
      <c r="J141" s="22"/>
      <c r="K141" s="22"/>
      <c r="L141" s="19"/>
      <c r="M141" s="19">
        <f>[1]nov!H128</f>
        <v>300000</v>
      </c>
      <c r="N141" s="35">
        <f t="shared" si="57"/>
        <v>300000</v>
      </c>
      <c r="O141" s="55">
        <f t="shared" si="40"/>
        <v>1</v>
      </c>
      <c r="P141" s="35"/>
      <c r="Q141" s="35"/>
      <c r="R141" s="35"/>
      <c r="S141" s="35"/>
      <c r="T141" s="35"/>
      <c r="U141" s="35">
        <f t="shared" si="58"/>
        <v>0</v>
      </c>
      <c r="V141" s="15"/>
      <c r="X141" s="3" t="s">
        <v>142</v>
      </c>
    </row>
    <row r="142" spans="1:24" hidden="1" x14ac:dyDescent="0.25">
      <c r="A142" s="15"/>
      <c r="B142" s="15"/>
      <c r="C142" s="28">
        <v>1</v>
      </c>
      <c r="D142" s="21" t="s">
        <v>152</v>
      </c>
      <c r="E142" s="32"/>
      <c r="F142" s="35">
        <v>0</v>
      </c>
      <c r="G142" s="35"/>
      <c r="H142" s="35"/>
      <c r="I142" s="22">
        <v>200000</v>
      </c>
      <c r="J142" s="22"/>
      <c r="K142" s="22"/>
      <c r="L142" s="19"/>
      <c r="M142" s="19">
        <f>[1]nov!H129</f>
        <v>200000</v>
      </c>
      <c r="N142" s="35">
        <f t="shared" si="57"/>
        <v>200000</v>
      </c>
      <c r="O142" s="55">
        <f t="shared" si="40"/>
        <v>1</v>
      </c>
      <c r="P142" s="35"/>
      <c r="Q142" s="35"/>
      <c r="R142" s="35"/>
      <c r="S142" s="35"/>
      <c r="T142" s="35"/>
      <c r="U142" s="35">
        <f t="shared" si="58"/>
        <v>0</v>
      </c>
      <c r="V142" s="15"/>
      <c r="X142" s="3" t="s">
        <v>142</v>
      </c>
    </row>
    <row r="143" spans="1:24" hidden="1" x14ac:dyDescent="0.25">
      <c r="A143" s="15"/>
      <c r="B143" s="15"/>
      <c r="C143" s="28">
        <v>1</v>
      </c>
      <c r="D143" s="21" t="s">
        <v>153</v>
      </c>
      <c r="E143" s="32"/>
      <c r="F143" s="35">
        <v>0</v>
      </c>
      <c r="G143" s="35"/>
      <c r="H143" s="35"/>
      <c r="I143" s="22">
        <v>200000</v>
      </c>
      <c r="J143" s="22"/>
      <c r="K143" s="22"/>
      <c r="L143" s="19"/>
      <c r="M143" s="19">
        <f>[1]nov!H130</f>
        <v>200000</v>
      </c>
      <c r="N143" s="35">
        <f t="shared" si="57"/>
        <v>200000</v>
      </c>
      <c r="O143" s="55">
        <f t="shared" si="40"/>
        <v>1</v>
      </c>
      <c r="P143" s="35"/>
      <c r="Q143" s="35"/>
      <c r="R143" s="35"/>
      <c r="S143" s="35"/>
      <c r="T143" s="35"/>
      <c r="U143" s="35">
        <f t="shared" si="58"/>
        <v>0</v>
      </c>
      <c r="V143" s="15"/>
      <c r="X143" s="3" t="s">
        <v>142</v>
      </c>
    </row>
    <row r="144" spans="1:24" hidden="1" x14ac:dyDescent="0.25">
      <c r="A144" s="15"/>
      <c r="B144" s="15"/>
      <c r="C144" s="28">
        <v>1</v>
      </c>
      <c r="D144" s="21" t="s">
        <v>154</v>
      </c>
      <c r="E144" s="32"/>
      <c r="F144" s="35">
        <v>0</v>
      </c>
      <c r="G144" s="35"/>
      <c r="H144" s="35"/>
      <c r="I144" s="22">
        <v>6500000</v>
      </c>
      <c r="J144" s="22"/>
      <c r="K144" s="22"/>
      <c r="L144" s="19"/>
      <c r="M144" s="19">
        <f>[1]nov!H131</f>
        <v>6500000</v>
      </c>
      <c r="N144" s="35">
        <f t="shared" si="57"/>
        <v>6500000</v>
      </c>
      <c r="O144" s="55">
        <f t="shared" si="40"/>
        <v>1</v>
      </c>
      <c r="P144" s="35"/>
      <c r="Q144" s="35"/>
      <c r="R144" s="35"/>
      <c r="S144" s="35"/>
      <c r="T144" s="35"/>
      <c r="U144" s="35">
        <f t="shared" si="58"/>
        <v>0</v>
      </c>
      <c r="V144" s="15"/>
      <c r="X144" s="3" t="s">
        <v>142</v>
      </c>
    </row>
    <row r="145" spans="1:24" ht="25.5" x14ac:dyDescent="0.25">
      <c r="A145" s="26"/>
      <c r="B145" s="26"/>
      <c r="C145" s="26"/>
      <c r="D145" s="21" t="s">
        <v>155</v>
      </c>
      <c r="E145" s="32" t="s">
        <v>1040</v>
      </c>
      <c r="F145" s="56">
        <f>SUM(F146:F147)</f>
        <v>800000</v>
      </c>
      <c r="G145" s="56"/>
      <c r="H145" s="56"/>
      <c r="I145" s="56">
        <f>SUM(I146:I147)</f>
        <v>800000</v>
      </c>
      <c r="J145" s="56" t="s">
        <v>1030</v>
      </c>
      <c r="K145" s="56"/>
      <c r="L145" s="56">
        <f t="shared" ref="L145:U145" si="59">SUM(L146:L147)</f>
        <v>800000</v>
      </c>
      <c r="M145" s="56">
        <f t="shared" si="59"/>
        <v>0</v>
      </c>
      <c r="N145" s="56">
        <f t="shared" si="59"/>
        <v>800000</v>
      </c>
      <c r="O145" s="55">
        <f t="shared" si="40"/>
        <v>1</v>
      </c>
      <c r="P145" s="35">
        <f>SUMIF($X$146:$X$147,"DDS",$N$146:$N$147)</f>
        <v>800000</v>
      </c>
      <c r="Q145" s="35">
        <f>SUMIF($X$146:$X$147,"ADD",$N$146:$N$147)</f>
        <v>0</v>
      </c>
      <c r="R145" s="35">
        <f>N145-P145-Q145</f>
        <v>0</v>
      </c>
      <c r="S145" s="29"/>
      <c r="T145" s="29"/>
      <c r="U145" s="29">
        <f t="shared" si="59"/>
        <v>0</v>
      </c>
      <c r="V145" s="15"/>
    </row>
    <row r="146" spans="1:24" hidden="1" x14ac:dyDescent="0.25">
      <c r="A146" s="26"/>
      <c r="B146" s="26"/>
      <c r="C146" s="28">
        <v>1</v>
      </c>
      <c r="D146" s="21" t="s">
        <v>156</v>
      </c>
      <c r="E146" s="32"/>
      <c r="F146" s="22">
        <v>300000</v>
      </c>
      <c r="G146" s="22"/>
      <c r="H146" s="22"/>
      <c r="I146" s="22">
        <v>300000</v>
      </c>
      <c r="J146" s="22"/>
      <c r="K146" s="22"/>
      <c r="L146" s="19">
        <v>300000</v>
      </c>
      <c r="M146" s="19">
        <f>[1]nov!H133</f>
        <v>0</v>
      </c>
      <c r="N146" s="19">
        <f t="shared" ref="N146:N153" si="60">L146+M146</f>
        <v>300000</v>
      </c>
      <c r="O146" s="55">
        <f t="shared" si="40"/>
        <v>1</v>
      </c>
      <c r="P146" s="19"/>
      <c r="Q146" s="19"/>
      <c r="R146" s="19"/>
      <c r="S146" s="19"/>
      <c r="T146" s="19"/>
      <c r="U146" s="19">
        <f>I146-N146</f>
        <v>0</v>
      </c>
      <c r="V146" s="15"/>
      <c r="X146" s="3" t="s">
        <v>142</v>
      </c>
    </row>
    <row r="147" spans="1:24" hidden="1" x14ac:dyDescent="0.25">
      <c r="A147" s="26"/>
      <c r="B147" s="26"/>
      <c r="C147" s="28">
        <v>1</v>
      </c>
      <c r="D147" s="21" t="s">
        <v>157</v>
      </c>
      <c r="E147" s="32"/>
      <c r="F147" s="22">
        <v>500000</v>
      </c>
      <c r="G147" s="22"/>
      <c r="H147" s="22"/>
      <c r="I147" s="22">
        <v>500000</v>
      </c>
      <c r="J147" s="22"/>
      <c r="K147" s="22"/>
      <c r="L147" s="19">
        <v>500000</v>
      </c>
      <c r="M147" s="19">
        <f>[1]nov!H134</f>
        <v>0</v>
      </c>
      <c r="N147" s="19">
        <f t="shared" si="60"/>
        <v>500000</v>
      </c>
      <c r="O147" s="55">
        <f t="shared" si="40"/>
        <v>1</v>
      </c>
      <c r="P147" s="19"/>
      <c r="Q147" s="19"/>
      <c r="R147" s="19"/>
      <c r="S147" s="19"/>
      <c r="T147" s="19"/>
      <c r="U147" s="19">
        <f>I147-N147</f>
        <v>0</v>
      </c>
      <c r="V147" s="15"/>
      <c r="X147" s="3" t="s">
        <v>142</v>
      </c>
    </row>
    <row r="148" spans="1:24" ht="25.5" x14ac:dyDescent="0.25">
      <c r="A148" s="26"/>
      <c r="B148" s="26"/>
      <c r="C148" s="28"/>
      <c r="D148" s="21" t="s">
        <v>158</v>
      </c>
      <c r="E148" s="32" t="s">
        <v>1041</v>
      </c>
      <c r="F148" s="22">
        <f>SUM(F149:F153)</f>
        <v>2980000</v>
      </c>
      <c r="G148" s="22"/>
      <c r="H148" s="22"/>
      <c r="I148" s="22">
        <f>SUM(I149:I153)</f>
        <v>2980000</v>
      </c>
      <c r="J148" s="22"/>
      <c r="K148" s="22"/>
      <c r="L148" s="22">
        <f t="shared" ref="L148:U148" si="61">SUM(L149:L153)</f>
        <v>0</v>
      </c>
      <c r="M148" s="22">
        <f t="shared" si="61"/>
        <v>2980000</v>
      </c>
      <c r="N148" s="22">
        <f t="shared" si="61"/>
        <v>2980000</v>
      </c>
      <c r="O148" s="55">
        <f t="shared" si="40"/>
        <v>1</v>
      </c>
      <c r="P148" s="35">
        <f>SUMIF($X$149:$X$153,"DDS",$N$149:$N$153)</f>
        <v>2980000</v>
      </c>
      <c r="Q148" s="35">
        <f>SUMIF($X$149:$X$153,"ADD",$N$149:$N$153)</f>
        <v>0</v>
      </c>
      <c r="R148" s="35">
        <f>N148-P148-Q148</f>
        <v>0</v>
      </c>
      <c r="S148" s="20"/>
      <c r="T148" s="20"/>
      <c r="U148" s="20">
        <f t="shared" si="61"/>
        <v>0</v>
      </c>
      <c r="V148" s="15"/>
    </row>
    <row r="149" spans="1:24" hidden="1" x14ac:dyDescent="0.25">
      <c r="A149" s="26"/>
      <c r="B149" s="26"/>
      <c r="C149" s="28">
        <v>1</v>
      </c>
      <c r="D149" s="21" t="s">
        <v>95</v>
      </c>
      <c r="E149" s="32"/>
      <c r="F149" s="22">
        <v>100000</v>
      </c>
      <c r="G149" s="22"/>
      <c r="H149" s="22"/>
      <c r="I149" s="22">
        <v>100000</v>
      </c>
      <c r="J149" s="22"/>
      <c r="K149" s="22"/>
      <c r="L149" s="19"/>
      <c r="M149" s="19">
        <f>[1]nov!H136</f>
        <v>100000</v>
      </c>
      <c r="N149" s="19">
        <f t="shared" si="60"/>
        <v>100000</v>
      </c>
      <c r="O149" s="18">
        <f t="shared" ref="O149:O212" si="62">N149/I149</f>
        <v>1</v>
      </c>
      <c r="P149" s="19"/>
      <c r="Q149" s="19"/>
      <c r="R149" s="19"/>
      <c r="S149" s="19"/>
      <c r="T149" s="19"/>
      <c r="U149" s="19">
        <f>I149-N149</f>
        <v>0</v>
      </c>
      <c r="V149" s="15"/>
      <c r="X149" s="3" t="s">
        <v>142</v>
      </c>
    </row>
    <row r="150" spans="1:24" hidden="1" x14ac:dyDescent="0.25">
      <c r="A150" s="26"/>
      <c r="B150" s="26"/>
      <c r="C150" s="28">
        <v>1</v>
      </c>
      <c r="D150" s="21" t="s">
        <v>157</v>
      </c>
      <c r="E150" s="32"/>
      <c r="F150" s="22">
        <v>300000</v>
      </c>
      <c r="G150" s="22"/>
      <c r="H150" s="22"/>
      <c r="I150" s="22">
        <v>300000</v>
      </c>
      <c r="J150" s="22"/>
      <c r="K150" s="22"/>
      <c r="L150" s="19"/>
      <c r="M150" s="19">
        <f>[1]nov!H137</f>
        <v>300000</v>
      </c>
      <c r="N150" s="19">
        <f t="shared" si="60"/>
        <v>300000</v>
      </c>
      <c r="O150" s="18">
        <f t="shared" si="62"/>
        <v>1</v>
      </c>
      <c r="P150" s="19"/>
      <c r="Q150" s="19"/>
      <c r="R150" s="19"/>
      <c r="S150" s="19"/>
      <c r="T150" s="19"/>
      <c r="U150" s="19">
        <f>I150-N150</f>
        <v>0</v>
      </c>
      <c r="V150" s="15"/>
      <c r="X150" s="3" t="s">
        <v>142</v>
      </c>
    </row>
    <row r="151" spans="1:24" hidden="1" x14ac:dyDescent="0.25">
      <c r="A151" s="26"/>
      <c r="B151" s="26"/>
      <c r="C151" s="28">
        <v>1</v>
      </c>
      <c r="D151" s="21" t="s">
        <v>159</v>
      </c>
      <c r="E151" s="32"/>
      <c r="F151" s="22">
        <v>150000</v>
      </c>
      <c r="G151" s="22"/>
      <c r="H151" s="22"/>
      <c r="I151" s="22">
        <v>150000</v>
      </c>
      <c r="J151" s="22"/>
      <c r="K151" s="22"/>
      <c r="L151" s="19"/>
      <c r="M151" s="19">
        <f>[1]nov!H138</f>
        <v>150000</v>
      </c>
      <c r="N151" s="19">
        <f t="shared" si="60"/>
        <v>150000</v>
      </c>
      <c r="O151" s="18">
        <f t="shared" si="62"/>
        <v>1</v>
      </c>
      <c r="P151" s="19"/>
      <c r="Q151" s="19"/>
      <c r="R151" s="19"/>
      <c r="S151" s="19"/>
      <c r="T151" s="19"/>
      <c r="U151" s="19">
        <f>I151-N151</f>
        <v>0</v>
      </c>
      <c r="V151" s="15"/>
      <c r="X151" s="3" t="s">
        <v>142</v>
      </c>
    </row>
    <row r="152" spans="1:24" hidden="1" x14ac:dyDescent="0.25">
      <c r="A152" s="26"/>
      <c r="B152" s="26"/>
      <c r="C152" s="28">
        <v>1</v>
      </c>
      <c r="D152" s="21" t="s">
        <v>160</v>
      </c>
      <c r="E152" s="32"/>
      <c r="F152" s="22">
        <v>1080000</v>
      </c>
      <c r="G152" s="22"/>
      <c r="H152" s="22"/>
      <c r="I152" s="22">
        <v>1080000</v>
      </c>
      <c r="J152" s="22"/>
      <c r="K152" s="22"/>
      <c r="L152" s="19"/>
      <c r="M152" s="19">
        <f>[1]nov!H139</f>
        <v>1080000</v>
      </c>
      <c r="N152" s="19">
        <f t="shared" si="60"/>
        <v>1080000</v>
      </c>
      <c r="O152" s="18">
        <f t="shared" si="62"/>
        <v>1</v>
      </c>
      <c r="P152" s="19"/>
      <c r="Q152" s="19"/>
      <c r="R152" s="19"/>
      <c r="S152" s="19"/>
      <c r="T152" s="19"/>
      <c r="U152" s="19">
        <f>I152-N152</f>
        <v>0</v>
      </c>
      <c r="V152" s="15"/>
      <c r="X152" s="3" t="s">
        <v>142</v>
      </c>
    </row>
    <row r="153" spans="1:24" hidden="1" x14ac:dyDescent="0.25">
      <c r="A153" s="26"/>
      <c r="B153" s="26"/>
      <c r="C153" s="28">
        <v>1</v>
      </c>
      <c r="D153" s="21" t="s">
        <v>161</v>
      </c>
      <c r="E153" s="32"/>
      <c r="F153" s="22">
        <v>1350000</v>
      </c>
      <c r="G153" s="22"/>
      <c r="H153" s="22"/>
      <c r="I153" s="22">
        <v>1350000</v>
      </c>
      <c r="J153" s="22"/>
      <c r="K153" s="22"/>
      <c r="L153" s="19"/>
      <c r="M153" s="19">
        <f>[1]nov!H140</f>
        <v>1350000</v>
      </c>
      <c r="N153" s="19">
        <f t="shared" si="60"/>
        <v>1350000</v>
      </c>
      <c r="O153" s="18">
        <f t="shared" si="62"/>
        <v>1</v>
      </c>
      <c r="P153" s="19"/>
      <c r="Q153" s="19"/>
      <c r="R153" s="19"/>
      <c r="S153" s="19"/>
      <c r="T153" s="19"/>
      <c r="U153" s="19">
        <f>I153-N153</f>
        <v>0</v>
      </c>
      <c r="V153" s="15"/>
      <c r="X153" s="3" t="s">
        <v>142</v>
      </c>
    </row>
    <row r="154" spans="1:24" ht="36" x14ac:dyDescent="0.25">
      <c r="A154" s="26"/>
      <c r="B154" s="26"/>
      <c r="C154" s="28"/>
      <c r="D154" s="25" t="s">
        <v>162</v>
      </c>
      <c r="E154" s="25"/>
      <c r="F154" s="31">
        <f>F155+F163+F168+F175+F179+F181+F185+F203+F206</f>
        <v>52646991</v>
      </c>
      <c r="G154" s="31"/>
      <c r="H154" s="31"/>
      <c r="I154" s="31">
        <f>I155+I163+I168+I175+I179+I181+I185+I203+I206</f>
        <v>52996991</v>
      </c>
      <c r="J154" s="31"/>
      <c r="K154" s="31"/>
      <c r="L154" s="31">
        <f t="shared" ref="L154:U154" si="63">L155+L163+L168+L175+L179+L181+L185+L203+L206</f>
        <v>9440000</v>
      </c>
      <c r="M154" s="31">
        <f t="shared" si="63"/>
        <v>36056000</v>
      </c>
      <c r="N154" s="31">
        <f t="shared" si="63"/>
        <v>45496000</v>
      </c>
      <c r="O154" s="18">
        <f t="shared" si="62"/>
        <v>0.85846383240890034</v>
      </c>
      <c r="P154" s="31">
        <f t="shared" si="63"/>
        <v>4200000</v>
      </c>
      <c r="Q154" s="31">
        <f t="shared" si="63"/>
        <v>27576000</v>
      </c>
      <c r="R154" s="31">
        <f t="shared" si="63"/>
        <v>13720000</v>
      </c>
      <c r="S154" s="31">
        <f t="shared" si="63"/>
        <v>0</v>
      </c>
      <c r="T154" s="31"/>
      <c r="U154" s="31">
        <f t="shared" si="63"/>
        <v>7500991</v>
      </c>
      <c r="V154" s="15"/>
    </row>
    <row r="155" spans="1:24" ht="25.5" x14ac:dyDescent="0.25">
      <c r="A155" s="15"/>
      <c r="B155" s="15"/>
      <c r="C155" s="26"/>
      <c r="D155" s="34" t="s">
        <v>163</v>
      </c>
      <c r="E155" s="34" t="s">
        <v>1042</v>
      </c>
      <c r="F155" s="35">
        <f t="shared" ref="F155:U155" si="64">SUM(F156:F162)</f>
        <v>9500000</v>
      </c>
      <c r="G155" s="35"/>
      <c r="H155" s="35"/>
      <c r="I155" s="35">
        <f t="shared" si="64"/>
        <v>9500000</v>
      </c>
      <c r="J155" s="35" t="s">
        <v>1043</v>
      </c>
      <c r="K155" s="35"/>
      <c r="L155" s="35">
        <f t="shared" si="64"/>
        <v>0</v>
      </c>
      <c r="M155" s="35">
        <f t="shared" si="64"/>
        <v>2570000</v>
      </c>
      <c r="N155" s="35">
        <f t="shared" si="64"/>
        <v>2570000</v>
      </c>
      <c r="O155" s="55">
        <f t="shared" si="62"/>
        <v>0.27052631578947367</v>
      </c>
      <c r="P155" s="35">
        <f>SUMIF($X$156:$X$162,"DDS",$N$156:$N$162)</f>
        <v>0</v>
      </c>
      <c r="Q155" s="35">
        <f>SUMIF($X$156:$X$162,"ADD",$N$156:$N$162)</f>
        <v>0</v>
      </c>
      <c r="R155" s="35">
        <f>N155-P155-Q155</f>
        <v>2570000</v>
      </c>
      <c r="S155" s="35"/>
      <c r="T155" s="27"/>
      <c r="U155" s="27">
        <f t="shared" si="64"/>
        <v>6930000</v>
      </c>
      <c r="V155" s="15"/>
    </row>
    <row r="156" spans="1:24" hidden="1" x14ac:dyDescent="0.25">
      <c r="A156" s="15"/>
      <c r="B156" s="15"/>
      <c r="C156" s="28">
        <v>1</v>
      </c>
      <c r="D156" s="21" t="s">
        <v>164</v>
      </c>
      <c r="E156" s="32"/>
      <c r="F156" s="22">
        <v>100000</v>
      </c>
      <c r="G156" s="22"/>
      <c r="H156" s="22"/>
      <c r="I156" s="22">
        <v>100000</v>
      </c>
      <c r="J156" s="22"/>
      <c r="K156" s="22"/>
      <c r="L156" s="19"/>
      <c r="M156" s="19">
        <f>[1]nov!H143</f>
        <v>100000</v>
      </c>
      <c r="N156" s="19">
        <f t="shared" ref="N156:N162" si="65">L156+M156</f>
        <v>100000</v>
      </c>
      <c r="O156" s="55">
        <f t="shared" si="62"/>
        <v>1</v>
      </c>
      <c r="P156" s="19"/>
      <c r="Q156" s="19"/>
      <c r="R156" s="19"/>
      <c r="S156" s="19"/>
      <c r="T156" s="19"/>
      <c r="U156" s="19">
        <f t="shared" ref="U156:U162" si="66">I156-N156</f>
        <v>0</v>
      </c>
      <c r="V156" s="15"/>
      <c r="X156" s="3" t="s">
        <v>129</v>
      </c>
    </row>
    <row r="157" spans="1:24" hidden="1" x14ac:dyDescent="0.25">
      <c r="A157" s="15"/>
      <c r="B157" s="15"/>
      <c r="C157" s="28">
        <v>2</v>
      </c>
      <c r="D157" s="21" t="s">
        <v>165</v>
      </c>
      <c r="E157" s="32"/>
      <c r="F157" s="22">
        <v>250000</v>
      </c>
      <c r="G157" s="22"/>
      <c r="H157" s="22"/>
      <c r="I157" s="22">
        <v>250000</v>
      </c>
      <c r="J157" s="22"/>
      <c r="K157" s="22"/>
      <c r="L157" s="19"/>
      <c r="M157" s="19">
        <f>[1]nov!H144</f>
        <v>0</v>
      </c>
      <c r="N157" s="19">
        <f t="shared" si="65"/>
        <v>0</v>
      </c>
      <c r="O157" s="55">
        <f t="shared" si="62"/>
        <v>0</v>
      </c>
      <c r="P157" s="19"/>
      <c r="Q157" s="19"/>
      <c r="R157" s="19"/>
      <c r="S157" s="19"/>
      <c r="T157" s="19"/>
      <c r="U157" s="19">
        <f t="shared" si="66"/>
        <v>250000</v>
      </c>
      <c r="V157" s="15"/>
      <c r="X157" s="3" t="s">
        <v>129</v>
      </c>
    </row>
    <row r="158" spans="1:24" hidden="1" x14ac:dyDescent="0.25">
      <c r="A158" s="15"/>
      <c r="B158" s="15"/>
      <c r="C158" s="28">
        <v>1</v>
      </c>
      <c r="D158" s="21" t="s">
        <v>166</v>
      </c>
      <c r="E158" s="32"/>
      <c r="F158" s="22">
        <v>100000</v>
      </c>
      <c r="G158" s="22"/>
      <c r="H158" s="22"/>
      <c r="I158" s="22">
        <v>100000</v>
      </c>
      <c r="J158" s="22"/>
      <c r="K158" s="22"/>
      <c r="L158" s="19"/>
      <c r="M158" s="19">
        <f>[1]nov!H145</f>
        <v>100000</v>
      </c>
      <c r="N158" s="19">
        <f t="shared" si="65"/>
        <v>100000</v>
      </c>
      <c r="O158" s="55">
        <f t="shared" si="62"/>
        <v>1</v>
      </c>
      <c r="P158" s="19"/>
      <c r="Q158" s="19"/>
      <c r="R158" s="19"/>
      <c r="S158" s="19"/>
      <c r="T158" s="19"/>
      <c r="U158" s="19">
        <f t="shared" si="66"/>
        <v>0</v>
      </c>
      <c r="V158" s="15"/>
      <c r="X158" s="3" t="s">
        <v>129</v>
      </c>
    </row>
    <row r="159" spans="1:24" hidden="1" x14ac:dyDescent="0.25">
      <c r="A159" s="15"/>
      <c r="B159" s="15"/>
      <c r="C159" s="28">
        <v>2</v>
      </c>
      <c r="D159" s="21" t="s">
        <v>167</v>
      </c>
      <c r="E159" s="32"/>
      <c r="F159" s="22">
        <v>500000</v>
      </c>
      <c r="G159" s="22"/>
      <c r="H159" s="22"/>
      <c r="I159" s="22">
        <v>500000</v>
      </c>
      <c r="J159" s="22"/>
      <c r="K159" s="22"/>
      <c r="L159" s="19"/>
      <c r="M159" s="19">
        <f>[1]nov!H146</f>
        <v>150000</v>
      </c>
      <c r="N159" s="19">
        <f t="shared" si="65"/>
        <v>150000</v>
      </c>
      <c r="O159" s="55">
        <f t="shared" si="62"/>
        <v>0.3</v>
      </c>
      <c r="P159" s="19"/>
      <c r="Q159" s="19"/>
      <c r="R159" s="19"/>
      <c r="S159" s="19"/>
      <c r="T159" s="19"/>
      <c r="U159" s="19">
        <f t="shared" si="66"/>
        <v>350000</v>
      </c>
      <c r="V159" s="15"/>
      <c r="X159" s="3" t="s">
        <v>129</v>
      </c>
    </row>
    <row r="160" spans="1:24" hidden="1" x14ac:dyDescent="0.25">
      <c r="A160" s="15"/>
      <c r="B160" s="15"/>
      <c r="C160" s="28"/>
      <c r="D160" s="21"/>
      <c r="E160" s="32"/>
      <c r="F160" s="22">
        <v>1350000</v>
      </c>
      <c r="G160" s="22"/>
      <c r="H160" s="22"/>
      <c r="I160" s="22">
        <v>1350000</v>
      </c>
      <c r="J160" s="22"/>
      <c r="K160" s="22"/>
      <c r="L160" s="19"/>
      <c r="M160" s="19">
        <f>[1]nov!H147</f>
        <v>810000</v>
      </c>
      <c r="N160" s="19">
        <f t="shared" si="65"/>
        <v>810000</v>
      </c>
      <c r="O160" s="55">
        <f t="shared" si="62"/>
        <v>0.6</v>
      </c>
      <c r="P160" s="19"/>
      <c r="Q160" s="19"/>
      <c r="R160" s="19"/>
      <c r="S160" s="19"/>
      <c r="T160" s="19"/>
      <c r="U160" s="19">
        <f t="shared" si="66"/>
        <v>540000</v>
      </c>
      <c r="V160" s="15"/>
      <c r="X160" s="3" t="s">
        <v>129</v>
      </c>
    </row>
    <row r="161" spans="1:24" hidden="1" x14ac:dyDescent="0.25">
      <c r="A161" s="15"/>
      <c r="B161" s="15"/>
      <c r="C161" s="28">
        <v>2</v>
      </c>
      <c r="D161" s="21" t="s">
        <v>168</v>
      </c>
      <c r="E161" s="32"/>
      <c r="F161" s="22">
        <v>5400000</v>
      </c>
      <c r="G161" s="22"/>
      <c r="H161" s="22"/>
      <c r="I161" s="22">
        <v>5400000</v>
      </c>
      <c r="J161" s="22"/>
      <c r="K161" s="22"/>
      <c r="L161" s="19"/>
      <c r="M161" s="19">
        <f>[1]nov!H148</f>
        <v>810000</v>
      </c>
      <c r="N161" s="19">
        <f t="shared" si="65"/>
        <v>810000</v>
      </c>
      <c r="O161" s="55">
        <f t="shared" si="62"/>
        <v>0.15</v>
      </c>
      <c r="P161" s="19"/>
      <c r="Q161" s="19"/>
      <c r="R161" s="19"/>
      <c r="S161" s="19"/>
      <c r="T161" s="19"/>
      <c r="U161" s="19">
        <f t="shared" si="66"/>
        <v>4590000</v>
      </c>
      <c r="V161" s="15"/>
      <c r="X161" s="3" t="s">
        <v>129</v>
      </c>
    </row>
    <row r="162" spans="1:24" hidden="1" x14ac:dyDescent="0.25">
      <c r="A162" s="15"/>
      <c r="B162" s="15"/>
      <c r="C162" s="28">
        <v>1</v>
      </c>
      <c r="D162" s="21" t="s">
        <v>169</v>
      </c>
      <c r="E162" s="32"/>
      <c r="F162" s="22">
        <v>1800000</v>
      </c>
      <c r="G162" s="22"/>
      <c r="H162" s="22"/>
      <c r="I162" s="22">
        <v>1800000</v>
      </c>
      <c r="J162" s="22"/>
      <c r="K162" s="22"/>
      <c r="L162" s="19"/>
      <c r="M162" s="19">
        <f>[1]nov!H149</f>
        <v>600000</v>
      </c>
      <c r="N162" s="19">
        <f t="shared" si="65"/>
        <v>600000</v>
      </c>
      <c r="O162" s="55">
        <f t="shared" si="62"/>
        <v>0.33333333333333331</v>
      </c>
      <c r="P162" s="19"/>
      <c r="Q162" s="19"/>
      <c r="R162" s="19"/>
      <c r="S162" s="19"/>
      <c r="T162" s="19"/>
      <c r="U162" s="19">
        <f t="shared" si="66"/>
        <v>1200000</v>
      </c>
      <c r="V162" s="15"/>
      <c r="X162" s="3" t="s">
        <v>129</v>
      </c>
    </row>
    <row r="163" spans="1:24" ht="25.5" x14ac:dyDescent="0.25">
      <c r="A163" s="26"/>
      <c r="B163" s="26"/>
      <c r="C163" s="26"/>
      <c r="D163" s="34" t="s">
        <v>170</v>
      </c>
      <c r="E163" s="34" t="s">
        <v>1044</v>
      </c>
      <c r="F163" s="35">
        <f t="shared" ref="F163:U163" si="67">SUM(F164:F167)</f>
        <v>1580000</v>
      </c>
      <c r="G163" s="35"/>
      <c r="H163" s="35"/>
      <c r="I163" s="35">
        <f t="shared" si="67"/>
        <v>1580000</v>
      </c>
      <c r="J163" s="35" t="s">
        <v>1039</v>
      </c>
      <c r="K163" s="35"/>
      <c r="L163" s="35">
        <f t="shared" si="67"/>
        <v>0</v>
      </c>
      <c r="M163" s="35">
        <f t="shared" si="67"/>
        <v>1364000</v>
      </c>
      <c r="N163" s="35">
        <f t="shared" si="67"/>
        <v>1364000</v>
      </c>
      <c r="O163" s="55">
        <f t="shared" si="62"/>
        <v>0.86329113924050638</v>
      </c>
      <c r="P163" s="35">
        <f>SUMIF($X$164:$X$167,"DDS",$N$164:$N$167)</f>
        <v>0</v>
      </c>
      <c r="Q163" s="35">
        <f>SUMIF($X$164:$X$167,"ADD",$N$164:$N$167)</f>
        <v>1364000</v>
      </c>
      <c r="R163" s="35">
        <f>N163-P163-Q163</f>
        <v>0</v>
      </c>
      <c r="S163" s="35"/>
      <c r="T163" s="27"/>
      <c r="U163" s="27">
        <f t="shared" si="67"/>
        <v>216000</v>
      </c>
      <c r="V163" s="15"/>
    </row>
    <row r="164" spans="1:24" hidden="1" x14ac:dyDescent="0.25">
      <c r="A164" s="15"/>
      <c r="B164" s="15"/>
      <c r="C164" s="28">
        <v>1</v>
      </c>
      <c r="D164" s="21" t="s">
        <v>171</v>
      </c>
      <c r="E164" s="32"/>
      <c r="F164" s="22">
        <v>300000</v>
      </c>
      <c r="G164" s="22"/>
      <c r="H164" s="22"/>
      <c r="I164" s="22">
        <v>300000</v>
      </c>
      <c r="J164" s="22"/>
      <c r="K164" s="22"/>
      <c r="L164" s="19"/>
      <c r="M164" s="19">
        <f>[1]nov!H151</f>
        <v>300000</v>
      </c>
      <c r="N164" s="19">
        <f t="shared" ref="N164:N167" si="68">L164+M164</f>
        <v>300000</v>
      </c>
      <c r="O164" s="55">
        <f t="shared" si="62"/>
        <v>1</v>
      </c>
      <c r="P164" s="19"/>
      <c r="Q164" s="19"/>
      <c r="R164" s="19"/>
      <c r="S164" s="19"/>
      <c r="T164" s="19"/>
      <c r="U164" s="19">
        <f>I164-N164</f>
        <v>0</v>
      </c>
      <c r="V164" s="15"/>
      <c r="X164" s="3" t="s">
        <v>73</v>
      </c>
    </row>
    <row r="165" spans="1:24" hidden="1" x14ac:dyDescent="0.25">
      <c r="A165" s="15"/>
      <c r="B165" s="15"/>
      <c r="C165" s="28">
        <v>2</v>
      </c>
      <c r="D165" s="21" t="s">
        <v>172</v>
      </c>
      <c r="E165" s="32"/>
      <c r="F165" s="22">
        <v>200000</v>
      </c>
      <c r="G165" s="22"/>
      <c r="H165" s="22"/>
      <c r="I165" s="22">
        <v>200000</v>
      </c>
      <c r="J165" s="22"/>
      <c r="K165" s="22"/>
      <c r="L165" s="19"/>
      <c r="M165" s="19">
        <f>[1]nov!H152</f>
        <v>200000</v>
      </c>
      <c r="N165" s="19">
        <f t="shared" si="68"/>
        <v>200000</v>
      </c>
      <c r="O165" s="55">
        <f t="shared" si="62"/>
        <v>1</v>
      </c>
      <c r="P165" s="19"/>
      <c r="Q165" s="19"/>
      <c r="R165" s="19"/>
      <c r="S165" s="19"/>
      <c r="T165" s="19"/>
      <c r="U165" s="19">
        <f>I165-N165</f>
        <v>0</v>
      </c>
      <c r="V165" s="15"/>
      <c r="X165" s="3" t="s">
        <v>73</v>
      </c>
    </row>
    <row r="166" spans="1:24" hidden="1" x14ac:dyDescent="0.25">
      <c r="A166" s="15"/>
      <c r="B166" s="15"/>
      <c r="C166" s="28">
        <v>1</v>
      </c>
      <c r="D166" s="21" t="s">
        <v>173</v>
      </c>
      <c r="E166" s="32"/>
      <c r="F166" s="22">
        <v>540000</v>
      </c>
      <c r="G166" s="22"/>
      <c r="H166" s="22"/>
      <c r="I166" s="22">
        <v>540000</v>
      </c>
      <c r="J166" s="22"/>
      <c r="K166" s="22"/>
      <c r="L166" s="19"/>
      <c r="M166" s="19">
        <f>[1]nov!H153</f>
        <v>432000</v>
      </c>
      <c r="N166" s="19">
        <f t="shared" si="68"/>
        <v>432000</v>
      </c>
      <c r="O166" s="55">
        <f t="shared" si="62"/>
        <v>0.8</v>
      </c>
      <c r="P166" s="19"/>
      <c r="Q166" s="19"/>
      <c r="R166" s="19"/>
      <c r="S166" s="19"/>
      <c r="T166" s="19"/>
      <c r="U166" s="19">
        <f>I166-N166</f>
        <v>108000</v>
      </c>
      <c r="V166" s="15"/>
      <c r="X166" s="3" t="s">
        <v>73</v>
      </c>
    </row>
    <row r="167" spans="1:24" hidden="1" x14ac:dyDescent="0.25">
      <c r="A167" s="15"/>
      <c r="B167" s="15"/>
      <c r="C167" s="28">
        <v>2</v>
      </c>
      <c r="D167" s="21" t="s">
        <v>174</v>
      </c>
      <c r="E167" s="32"/>
      <c r="F167" s="22">
        <v>540000</v>
      </c>
      <c r="G167" s="22"/>
      <c r="H167" s="22"/>
      <c r="I167" s="22">
        <v>540000</v>
      </c>
      <c r="J167" s="22"/>
      <c r="K167" s="22"/>
      <c r="L167" s="19"/>
      <c r="M167" s="19">
        <f>[1]nov!H154</f>
        <v>432000</v>
      </c>
      <c r="N167" s="19">
        <f t="shared" si="68"/>
        <v>432000</v>
      </c>
      <c r="O167" s="55">
        <f t="shared" si="62"/>
        <v>0.8</v>
      </c>
      <c r="P167" s="19"/>
      <c r="Q167" s="19"/>
      <c r="R167" s="19"/>
      <c r="S167" s="19"/>
      <c r="T167" s="19"/>
      <c r="U167" s="19">
        <f>I167-N167</f>
        <v>108000</v>
      </c>
      <c r="V167" s="15"/>
      <c r="X167" s="3" t="s">
        <v>73</v>
      </c>
    </row>
    <row r="168" spans="1:24" ht="38.25" x14ac:dyDescent="0.25">
      <c r="A168" s="26"/>
      <c r="B168" s="26"/>
      <c r="C168" s="26"/>
      <c r="D168" s="34" t="s">
        <v>175</v>
      </c>
      <c r="E168" s="34" t="s">
        <v>1045</v>
      </c>
      <c r="F168" s="35">
        <f t="shared" ref="F168:U168" si="69">SUM(F169:F174)</f>
        <v>3320000</v>
      </c>
      <c r="G168" s="35"/>
      <c r="H168" s="35"/>
      <c r="I168" s="35">
        <f t="shared" si="69"/>
        <v>3320000</v>
      </c>
      <c r="J168" s="35" t="s">
        <v>1039</v>
      </c>
      <c r="K168" s="35"/>
      <c r="L168" s="35">
        <f t="shared" si="69"/>
        <v>1040000</v>
      </c>
      <c r="M168" s="35">
        <f t="shared" si="69"/>
        <v>2172000</v>
      </c>
      <c r="N168" s="35">
        <f t="shared" si="69"/>
        <v>3212000</v>
      </c>
      <c r="O168" s="55">
        <f t="shared" si="62"/>
        <v>0.96746987951807228</v>
      </c>
      <c r="P168" s="35">
        <f>SUMIF($X$169:$X$174,"DDS",$N$169:$N$174)</f>
        <v>0</v>
      </c>
      <c r="Q168" s="35">
        <f>SUMIF($X$169:$X$174,"ADD",$N$169:$N$174)</f>
        <v>3212000</v>
      </c>
      <c r="R168" s="35">
        <f>N168-P168-Q168</f>
        <v>0</v>
      </c>
      <c r="S168" s="35"/>
      <c r="T168" s="27"/>
      <c r="U168" s="27">
        <f t="shared" si="69"/>
        <v>108000</v>
      </c>
      <c r="V168" s="15"/>
    </row>
    <row r="169" spans="1:24" hidden="1" x14ac:dyDescent="0.25">
      <c r="A169" s="15"/>
      <c r="B169" s="15"/>
      <c r="C169" s="28">
        <v>1</v>
      </c>
      <c r="D169" s="21" t="s">
        <v>176</v>
      </c>
      <c r="E169" s="32"/>
      <c r="F169" s="22">
        <v>500000</v>
      </c>
      <c r="G169" s="22"/>
      <c r="H169" s="22"/>
      <c r="I169" s="22">
        <v>500000</v>
      </c>
      <c r="J169" s="22"/>
      <c r="K169" s="22"/>
      <c r="L169" s="19">
        <v>500000</v>
      </c>
      <c r="M169" s="19">
        <f>[1]nov!H156</f>
        <v>0</v>
      </c>
      <c r="N169" s="19">
        <f t="shared" ref="N169:N174" si="70">L169+M169</f>
        <v>500000</v>
      </c>
      <c r="O169" s="55">
        <f t="shared" si="62"/>
        <v>1</v>
      </c>
      <c r="P169" s="19"/>
      <c r="Q169" s="19"/>
      <c r="R169" s="19"/>
      <c r="S169" s="19"/>
      <c r="T169" s="19"/>
      <c r="U169" s="19">
        <f t="shared" ref="U169:U174" si="71">I169-N169</f>
        <v>0</v>
      </c>
      <c r="V169" s="15"/>
      <c r="X169" s="3" t="s">
        <v>73</v>
      </c>
    </row>
    <row r="170" spans="1:24" hidden="1" x14ac:dyDescent="0.25">
      <c r="A170" s="15"/>
      <c r="B170" s="15"/>
      <c r="C170" s="28">
        <v>2</v>
      </c>
      <c r="D170" s="21" t="s">
        <v>177</v>
      </c>
      <c r="E170" s="32"/>
      <c r="F170" s="22">
        <v>700000</v>
      </c>
      <c r="G170" s="22"/>
      <c r="H170" s="22"/>
      <c r="I170" s="22">
        <v>700000</v>
      </c>
      <c r="J170" s="22"/>
      <c r="K170" s="22"/>
      <c r="L170" s="19"/>
      <c r="M170" s="19">
        <f>[1]nov!H157</f>
        <v>700000</v>
      </c>
      <c r="N170" s="19">
        <f t="shared" si="70"/>
        <v>700000</v>
      </c>
      <c r="O170" s="55">
        <f t="shared" si="62"/>
        <v>1</v>
      </c>
      <c r="P170" s="19"/>
      <c r="Q170" s="19"/>
      <c r="R170" s="19"/>
      <c r="S170" s="19"/>
      <c r="T170" s="19"/>
      <c r="U170" s="19">
        <f t="shared" si="71"/>
        <v>0</v>
      </c>
      <c r="V170" s="15"/>
      <c r="X170" s="3" t="s">
        <v>73</v>
      </c>
    </row>
    <row r="171" spans="1:24" hidden="1" x14ac:dyDescent="0.25">
      <c r="A171" s="15"/>
      <c r="B171" s="15"/>
      <c r="C171" s="28">
        <v>3</v>
      </c>
      <c r="D171" s="21" t="s">
        <v>178</v>
      </c>
      <c r="E171" s="32"/>
      <c r="F171" s="22">
        <v>500000</v>
      </c>
      <c r="G171" s="22"/>
      <c r="H171" s="22"/>
      <c r="I171" s="22">
        <v>500000</v>
      </c>
      <c r="J171" s="22"/>
      <c r="K171" s="22"/>
      <c r="L171" s="19"/>
      <c r="M171" s="19">
        <f>[1]nov!H158</f>
        <v>500000</v>
      </c>
      <c r="N171" s="19">
        <f t="shared" si="70"/>
        <v>500000</v>
      </c>
      <c r="O171" s="55">
        <f t="shared" si="62"/>
        <v>1</v>
      </c>
      <c r="P171" s="19"/>
      <c r="Q171" s="19"/>
      <c r="R171" s="19"/>
      <c r="S171" s="19"/>
      <c r="T171" s="19"/>
      <c r="U171" s="19">
        <f t="shared" si="71"/>
        <v>0</v>
      </c>
      <c r="V171" s="15"/>
      <c r="X171" s="3" t="s">
        <v>73</v>
      </c>
    </row>
    <row r="172" spans="1:24" hidden="1" x14ac:dyDescent="0.25">
      <c r="A172" s="15"/>
      <c r="B172" s="15"/>
      <c r="C172" s="28">
        <v>1</v>
      </c>
      <c r="D172" s="21" t="s">
        <v>179</v>
      </c>
      <c r="E172" s="32"/>
      <c r="F172" s="22">
        <v>540000</v>
      </c>
      <c r="G172" s="22"/>
      <c r="H172" s="22"/>
      <c r="I172" s="22">
        <v>540000</v>
      </c>
      <c r="J172" s="22"/>
      <c r="K172" s="22"/>
      <c r="L172" s="19">
        <v>540000</v>
      </c>
      <c r="M172" s="19">
        <f>[1]nov!H159</f>
        <v>0</v>
      </c>
      <c r="N172" s="19">
        <f t="shared" si="70"/>
        <v>540000</v>
      </c>
      <c r="O172" s="55">
        <f t="shared" si="62"/>
        <v>1</v>
      </c>
      <c r="P172" s="19"/>
      <c r="Q172" s="19"/>
      <c r="R172" s="19"/>
      <c r="S172" s="19"/>
      <c r="T172" s="19"/>
      <c r="U172" s="19">
        <f t="shared" si="71"/>
        <v>0</v>
      </c>
      <c r="V172" s="15"/>
      <c r="X172" s="3" t="s">
        <v>73</v>
      </c>
    </row>
    <row r="173" spans="1:24" hidden="1" x14ac:dyDescent="0.25">
      <c r="A173" s="15"/>
      <c r="B173" s="15"/>
      <c r="C173" s="28">
        <v>2</v>
      </c>
      <c r="D173" s="21" t="s">
        <v>180</v>
      </c>
      <c r="E173" s="32"/>
      <c r="F173" s="22">
        <v>540000</v>
      </c>
      <c r="G173" s="22"/>
      <c r="H173" s="22"/>
      <c r="I173" s="22">
        <v>540000</v>
      </c>
      <c r="J173" s="22"/>
      <c r="K173" s="22"/>
      <c r="L173" s="19"/>
      <c r="M173" s="19">
        <f>[1]nov!H160</f>
        <v>432000</v>
      </c>
      <c r="N173" s="19">
        <f t="shared" si="70"/>
        <v>432000</v>
      </c>
      <c r="O173" s="55">
        <f t="shared" si="62"/>
        <v>0.8</v>
      </c>
      <c r="P173" s="19"/>
      <c r="Q173" s="19"/>
      <c r="R173" s="19"/>
      <c r="S173" s="19"/>
      <c r="T173" s="19"/>
      <c r="U173" s="19">
        <f t="shared" si="71"/>
        <v>108000</v>
      </c>
      <c r="V173" s="15"/>
      <c r="X173" s="3" t="s">
        <v>73</v>
      </c>
    </row>
    <row r="174" spans="1:24" hidden="1" x14ac:dyDescent="0.25">
      <c r="A174" s="15"/>
      <c r="B174" s="15"/>
      <c r="C174" s="28">
        <v>3</v>
      </c>
      <c r="D174" s="21" t="s">
        <v>181</v>
      </c>
      <c r="E174" s="32"/>
      <c r="F174" s="22">
        <v>540000</v>
      </c>
      <c r="G174" s="22"/>
      <c r="H174" s="22"/>
      <c r="I174" s="22">
        <v>540000</v>
      </c>
      <c r="J174" s="22"/>
      <c r="K174" s="22"/>
      <c r="L174" s="19"/>
      <c r="M174" s="19">
        <f>[1]nov!H161</f>
        <v>540000</v>
      </c>
      <c r="N174" s="19">
        <f t="shared" si="70"/>
        <v>540000</v>
      </c>
      <c r="O174" s="55">
        <f t="shared" si="62"/>
        <v>1</v>
      </c>
      <c r="P174" s="19"/>
      <c r="Q174" s="19"/>
      <c r="R174" s="19"/>
      <c r="S174" s="19"/>
      <c r="T174" s="19"/>
      <c r="U174" s="19">
        <f t="shared" si="71"/>
        <v>0</v>
      </c>
      <c r="V174" s="15"/>
      <c r="X174" s="3" t="s">
        <v>73</v>
      </c>
    </row>
    <row r="175" spans="1:24" ht="25.5" x14ac:dyDescent="0.25">
      <c r="A175" s="26"/>
      <c r="B175" s="26"/>
      <c r="C175" s="26"/>
      <c r="D175" s="34" t="s">
        <v>182</v>
      </c>
      <c r="E175" s="34" t="s">
        <v>1046</v>
      </c>
      <c r="F175" s="35">
        <f>SUM(F176:F178)</f>
        <v>3000000</v>
      </c>
      <c r="G175" s="35"/>
      <c r="H175" s="35"/>
      <c r="I175" s="35">
        <f>SUM(I176:I178)</f>
        <v>3000000</v>
      </c>
      <c r="J175" s="35" t="s">
        <v>1047</v>
      </c>
      <c r="K175" s="35"/>
      <c r="L175" s="35">
        <f t="shared" ref="L175:U175" si="72">SUM(L176:L178)</f>
        <v>0</v>
      </c>
      <c r="M175" s="35">
        <f t="shared" si="72"/>
        <v>3000000</v>
      </c>
      <c r="N175" s="35">
        <f t="shared" si="72"/>
        <v>3000000</v>
      </c>
      <c r="O175" s="55">
        <f t="shared" si="62"/>
        <v>1</v>
      </c>
      <c r="P175" s="35">
        <f>SUMIF($X$176:$X$178,"DDS",$N$176:$N$178)</f>
        <v>0</v>
      </c>
      <c r="Q175" s="35">
        <f>SUMIF($X$176:$X$178,"ADD",$N$176:$N$178)</f>
        <v>0</v>
      </c>
      <c r="R175" s="35">
        <f>N175-P175-Q175</f>
        <v>3000000</v>
      </c>
      <c r="S175" s="35"/>
      <c r="T175" s="27"/>
      <c r="U175" s="27">
        <f t="shared" si="72"/>
        <v>0</v>
      </c>
      <c r="V175" s="15"/>
    </row>
    <row r="176" spans="1:24" hidden="1" x14ac:dyDescent="0.25">
      <c r="A176" s="26"/>
      <c r="B176" s="26"/>
      <c r="C176" s="28">
        <v>1</v>
      </c>
      <c r="D176" s="21" t="s">
        <v>183</v>
      </c>
      <c r="E176" s="32"/>
      <c r="F176" s="22">
        <v>1200000</v>
      </c>
      <c r="G176" s="22"/>
      <c r="H176" s="22"/>
      <c r="I176" s="22">
        <v>1200000</v>
      </c>
      <c r="J176" s="22"/>
      <c r="K176" s="22"/>
      <c r="L176" s="19"/>
      <c r="M176" s="19">
        <f>[1]nov!H163</f>
        <v>1200000</v>
      </c>
      <c r="N176" s="19">
        <f t="shared" ref="N176:N178" si="73">L176+M176</f>
        <v>1200000</v>
      </c>
      <c r="O176" s="55">
        <f t="shared" si="62"/>
        <v>1</v>
      </c>
      <c r="P176" s="19"/>
      <c r="Q176" s="19"/>
      <c r="R176" s="19"/>
      <c r="S176" s="19"/>
      <c r="T176" s="19"/>
      <c r="U176" s="19">
        <f>I176-N176</f>
        <v>0</v>
      </c>
      <c r="V176" s="15"/>
      <c r="X176" s="3" t="s">
        <v>129</v>
      </c>
    </row>
    <row r="177" spans="1:24" hidden="1" x14ac:dyDescent="0.25">
      <c r="A177" s="26"/>
      <c r="B177" s="26"/>
      <c r="C177" s="28">
        <v>2</v>
      </c>
      <c r="D177" s="21" t="s">
        <v>184</v>
      </c>
      <c r="E177" s="32"/>
      <c r="F177" s="22">
        <v>1000000</v>
      </c>
      <c r="G177" s="22"/>
      <c r="H177" s="22"/>
      <c r="I177" s="22">
        <v>1000000</v>
      </c>
      <c r="J177" s="22"/>
      <c r="K177" s="22"/>
      <c r="L177" s="19"/>
      <c r="M177" s="19">
        <f>[1]nov!H164</f>
        <v>1000000</v>
      </c>
      <c r="N177" s="19">
        <f t="shared" si="73"/>
        <v>1000000</v>
      </c>
      <c r="O177" s="55">
        <f t="shared" si="62"/>
        <v>1</v>
      </c>
      <c r="P177" s="19"/>
      <c r="Q177" s="19"/>
      <c r="R177" s="19"/>
      <c r="S177" s="19"/>
      <c r="T177" s="19"/>
      <c r="U177" s="19">
        <f>I177-N177</f>
        <v>0</v>
      </c>
      <c r="V177" s="15"/>
      <c r="X177" s="3" t="s">
        <v>129</v>
      </c>
    </row>
    <row r="178" spans="1:24" hidden="1" x14ac:dyDescent="0.25">
      <c r="A178" s="26"/>
      <c r="B178" s="26"/>
      <c r="C178" s="28">
        <v>3</v>
      </c>
      <c r="D178" s="21" t="s">
        <v>185</v>
      </c>
      <c r="E178" s="32"/>
      <c r="F178" s="22">
        <v>800000</v>
      </c>
      <c r="G178" s="22"/>
      <c r="H178" s="22"/>
      <c r="I178" s="22">
        <v>800000</v>
      </c>
      <c r="J178" s="22"/>
      <c r="K178" s="22"/>
      <c r="L178" s="19"/>
      <c r="M178" s="19">
        <f>[1]nov!H165</f>
        <v>800000</v>
      </c>
      <c r="N178" s="19">
        <f t="shared" si="73"/>
        <v>800000</v>
      </c>
      <c r="O178" s="55">
        <f t="shared" si="62"/>
        <v>1</v>
      </c>
      <c r="P178" s="19"/>
      <c r="Q178" s="19"/>
      <c r="R178" s="19"/>
      <c r="S178" s="19"/>
      <c r="T178" s="19"/>
      <c r="U178" s="19">
        <f>I178-N178</f>
        <v>0</v>
      </c>
      <c r="V178" s="15"/>
      <c r="X178" s="3" t="s">
        <v>129</v>
      </c>
    </row>
    <row r="179" spans="1:24" ht="25.5" x14ac:dyDescent="0.25">
      <c r="A179" s="15"/>
      <c r="B179" s="15"/>
      <c r="C179" s="26"/>
      <c r="D179" s="34" t="s">
        <v>186</v>
      </c>
      <c r="E179" s="34" t="s">
        <v>1048</v>
      </c>
      <c r="F179" s="35">
        <f t="shared" ref="F179:U179" si="74">SUM(F180:F180)</f>
        <v>596991</v>
      </c>
      <c r="G179" s="35"/>
      <c r="H179" s="35"/>
      <c r="I179" s="35">
        <f t="shared" si="74"/>
        <v>596991</v>
      </c>
      <c r="J179" s="35" t="s">
        <v>1030</v>
      </c>
      <c r="K179" s="35"/>
      <c r="L179" s="35">
        <f t="shared" si="74"/>
        <v>0</v>
      </c>
      <c r="M179" s="35">
        <f t="shared" si="74"/>
        <v>350000</v>
      </c>
      <c r="N179" s="35">
        <f t="shared" si="74"/>
        <v>350000</v>
      </c>
      <c r="O179" s="55">
        <f t="shared" si="62"/>
        <v>0.58627349491030856</v>
      </c>
      <c r="P179" s="35">
        <f>SUMIF($X$180:$X$180,"DDS",$N$180:$N$180)</f>
        <v>0</v>
      </c>
      <c r="Q179" s="35">
        <f>SUMIF($X$180:$X$180,"ADD",$N$180:$N$180)</f>
        <v>0</v>
      </c>
      <c r="R179" s="35">
        <f>N179-P179-Q179</f>
        <v>350000</v>
      </c>
      <c r="S179" s="35"/>
      <c r="T179" s="27"/>
      <c r="U179" s="27">
        <f t="shared" si="74"/>
        <v>246991</v>
      </c>
      <c r="V179" s="15"/>
    </row>
    <row r="180" spans="1:24" hidden="1" x14ac:dyDescent="0.25">
      <c r="A180" s="26"/>
      <c r="B180" s="26"/>
      <c r="C180" s="28">
        <v>1</v>
      </c>
      <c r="D180" s="21" t="s">
        <v>187</v>
      </c>
      <c r="E180" s="32"/>
      <c r="F180" s="22">
        <v>596991</v>
      </c>
      <c r="G180" s="22"/>
      <c r="H180" s="22"/>
      <c r="I180" s="22">
        <v>596991</v>
      </c>
      <c r="J180" s="22"/>
      <c r="K180" s="22"/>
      <c r="L180" s="19"/>
      <c r="M180" s="19">
        <f>[1]nov!H167</f>
        <v>350000</v>
      </c>
      <c r="N180" s="19">
        <f t="shared" ref="N180" si="75">L180+M180</f>
        <v>350000</v>
      </c>
      <c r="O180" s="55">
        <f t="shared" si="62"/>
        <v>0.58627349491030856</v>
      </c>
      <c r="P180" s="19"/>
      <c r="Q180" s="19"/>
      <c r="R180" s="19"/>
      <c r="S180" s="19"/>
      <c r="T180" s="19"/>
      <c r="U180" s="19">
        <f>I180-N180</f>
        <v>246991</v>
      </c>
      <c r="V180" s="15"/>
      <c r="X180" s="3" t="s">
        <v>129</v>
      </c>
    </row>
    <row r="181" spans="1:24" x14ac:dyDescent="0.25">
      <c r="A181" s="15"/>
      <c r="B181" s="15"/>
      <c r="C181" s="26"/>
      <c r="D181" s="21" t="s">
        <v>188</v>
      </c>
      <c r="E181" s="32" t="s">
        <v>1049</v>
      </c>
      <c r="F181" s="56">
        <f>SUM(F182:F184)</f>
        <v>4200000</v>
      </c>
      <c r="G181" s="56"/>
      <c r="H181" s="56"/>
      <c r="I181" s="56">
        <f>SUM(I182:I184)</f>
        <v>4200000</v>
      </c>
      <c r="J181" s="56" t="s">
        <v>1050</v>
      </c>
      <c r="K181" s="56"/>
      <c r="L181" s="56">
        <f t="shared" ref="L181:U181" si="76">SUM(L182:L184)</f>
        <v>0</v>
      </c>
      <c r="M181" s="56">
        <f t="shared" si="76"/>
        <v>4200000</v>
      </c>
      <c r="N181" s="56">
        <f t="shared" si="76"/>
        <v>4200000</v>
      </c>
      <c r="O181" s="55">
        <f t="shared" si="62"/>
        <v>1</v>
      </c>
      <c r="P181" s="35">
        <f>SUMIF($X$182:$X$184,"DDS",$N$182:$N$184)</f>
        <v>4200000</v>
      </c>
      <c r="Q181" s="35">
        <f>SUMIF($X$182:$X$184,"ADD",$N$182:$N$184)</f>
        <v>0</v>
      </c>
      <c r="R181" s="35">
        <f>N181-P181-Q181</f>
        <v>0</v>
      </c>
      <c r="S181" s="56"/>
      <c r="T181" s="29"/>
      <c r="U181" s="29">
        <f t="shared" si="76"/>
        <v>0</v>
      </c>
      <c r="V181" s="15"/>
    </row>
    <row r="182" spans="1:24" hidden="1" x14ac:dyDescent="0.25">
      <c r="A182" s="26"/>
      <c r="B182" s="26"/>
      <c r="C182" s="28">
        <v>1</v>
      </c>
      <c r="D182" s="21" t="s">
        <v>189</v>
      </c>
      <c r="E182" s="32"/>
      <c r="F182" s="22">
        <v>1600000</v>
      </c>
      <c r="G182" s="22"/>
      <c r="H182" s="22"/>
      <c r="I182" s="22">
        <v>1600000</v>
      </c>
      <c r="J182" s="22"/>
      <c r="K182" s="22"/>
      <c r="L182" s="19"/>
      <c r="M182" s="19">
        <f>[1]nov!H169</f>
        <v>1600000</v>
      </c>
      <c r="N182" s="19">
        <f t="shared" ref="N182:N184" si="77">L182+M182</f>
        <v>1600000</v>
      </c>
      <c r="O182" s="55">
        <f t="shared" si="62"/>
        <v>1</v>
      </c>
      <c r="P182" s="19"/>
      <c r="Q182" s="19"/>
      <c r="R182" s="19"/>
      <c r="S182" s="19"/>
      <c r="T182" s="19"/>
      <c r="U182" s="19">
        <f>I182-N182</f>
        <v>0</v>
      </c>
      <c r="V182" s="15"/>
      <c r="X182" s="3" t="s">
        <v>142</v>
      </c>
    </row>
    <row r="183" spans="1:24" hidden="1" x14ac:dyDescent="0.25">
      <c r="A183" s="26"/>
      <c r="B183" s="26"/>
      <c r="C183" s="28">
        <v>2</v>
      </c>
      <c r="D183" s="21" t="s">
        <v>190</v>
      </c>
      <c r="E183" s="32"/>
      <c r="F183" s="22">
        <v>1400000</v>
      </c>
      <c r="G183" s="22"/>
      <c r="H183" s="22"/>
      <c r="I183" s="22">
        <v>1400000</v>
      </c>
      <c r="J183" s="22"/>
      <c r="K183" s="22"/>
      <c r="L183" s="19"/>
      <c r="M183" s="19">
        <f>[1]nov!H170</f>
        <v>1400000</v>
      </c>
      <c r="N183" s="19">
        <f t="shared" si="77"/>
        <v>1400000</v>
      </c>
      <c r="O183" s="55">
        <f t="shared" si="62"/>
        <v>1</v>
      </c>
      <c r="P183" s="19"/>
      <c r="Q183" s="19"/>
      <c r="R183" s="19"/>
      <c r="S183" s="19"/>
      <c r="T183" s="19"/>
      <c r="U183" s="19">
        <f>I183-N183</f>
        <v>0</v>
      </c>
      <c r="V183" s="15"/>
      <c r="X183" s="3" t="s">
        <v>142</v>
      </c>
    </row>
    <row r="184" spans="1:24" hidden="1" x14ac:dyDescent="0.25">
      <c r="A184" s="26"/>
      <c r="B184" s="26"/>
      <c r="C184" s="28">
        <v>3</v>
      </c>
      <c r="D184" s="21" t="s">
        <v>191</v>
      </c>
      <c r="E184" s="32"/>
      <c r="F184" s="22">
        <v>1200000</v>
      </c>
      <c r="G184" s="22"/>
      <c r="H184" s="22"/>
      <c r="I184" s="22">
        <v>1200000</v>
      </c>
      <c r="J184" s="22"/>
      <c r="K184" s="22"/>
      <c r="L184" s="19"/>
      <c r="M184" s="19">
        <f>[1]nov!H171</f>
        <v>1200000</v>
      </c>
      <c r="N184" s="19">
        <f t="shared" si="77"/>
        <v>1200000</v>
      </c>
      <c r="O184" s="55">
        <f t="shared" si="62"/>
        <v>1</v>
      </c>
      <c r="P184" s="19"/>
      <c r="Q184" s="19"/>
      <c r="R184" s="19"/>
      <c r="S184" s="19"/>
      <c r="T184" s="19"/>
      <c r="U184" s="19">
        <f>I184-N184</f>
        <v>0</v>
      </c>
      <c r="V184" s="15"/>
      <c r="X184" s="3" t="s">
        <v>142</v>
      </c>
    </row>
    <row r="185" spans="1:24" ht="25.5" x14ac:dyDescent="0.25">
      <c r="A185" s="26"/>
      <c r="B185" s="26"/>
      <c r="C185" s="26"/>
      <c r="D185" s="32" t="s">
        <v>192</v>
      </c>
      <c r="E185" s="32" t="s">
        <v>1051</v>
      </c>
      <c r="F185" s="35">
        <f>SUM(F186:F202)</f>
        <v>20950000</v>
      </c>
      <c r="G185" s="35"/>
      <c r="H185" s="35"/>
      <c r="I185" s="35">
        <f>SUM(I186:I202)</f>
        <v>21300000</v>
      </c>
      <c r="J185" s="35" t="s">
        <v>1052</v>
      </c>
      <c r="K185" s="35"/>
      <c r="L185" s="35">
        <f t="shared" ref="L185:U185" si="78">SUM(L186:L202)</f>
        <v>0</v>
      </c>
      <c r="M185" s="35">
        <f t="shared" si="78"/>
        <v>21300000</v>
      </c>
      <c r="N185" s="35">
        <f t="shared" si="78"/>
        <v>21300000</v>
      </c>
      <c r="O185" s="55">
        <f t="shared" si="62"/>
        <v>1</v>
      </c>
      <c r="P185" s="35">
        <f>SUMIF($X$186:$X$202,"DDS",$N$186:$N$202)</f>
        <v>0</v>
      </c>
      <c r="Q185" s="35">
        <f>SUMIF($X$186:$X$202,"ADD",$N$186:$N$202)</f>
        <v>21300000</v>
      </c>
      <c r="R185" s="35">
        <f>N185-P185-Q185</f>
        <v>0</v>
      </c>
      <c r="S185" s="35"/>
      <c r="T185" s="27"/>
      <c r="U185" s="27">
        <f t="shared" si="78"/>
        <v>0</v>
      </c>
      <c r="V185" s="15"/>
    </row>
    <row r="186" spans="1:24" hidden="1" x14ac:dyDescent="0.25">
      <c r="A186" s="15"/>
      <c r="B186" s="15"/>
      <c r="C186" s="28">
        <v>1</v>
      </c>
      <c r="D186" s="21" t="s">
        <v>141</v>
      </c>
      <c r="E186" s="32"/>
      <c r="F186" s="22">
        <v>800000</v>
      </c>
      <c r="G186" s="22"/>
      <c r="H186" s="22"/>
      <c r="I186" s="22">
        <v>800000</v>
      </c>
      <c r="J186" s="22"/>
      <c r="K186" s="22"/>
      <c r="L186" s="19"/>
      <c r="M186" s="19">
        <f>[1]nov!H173</f>
        <v>800000</v>
      </c>
      <c r="N186" s="19">
        <f t="shared" ref="N186:N202" si="79">L186+M186</f>
        <v>800000</v>
      </c>
      <c r="O186" s="55">
        <f t="shared" si="62"/>
        <v>1</v>
      </c>
      <c r="P186" s="19"/>
      <c r="Q186" s="19"/>
      <c r="R186" s="19"/>
      <c r="S186" s="19"/>
      <c r="T186" s="19"/>
      <c r="U186" s="19">
        <f t="shared" ref="U186:U202" si="80">I186-N186</f>
        <v>0</v>
      </c>
      <c r="V186" s="15"/>
      <c r="X186" s="3" t="s">
        <v>73</v>
      </c>
    </row>
    <row r="187" spans="1:24" hidden="1" x14ac:dyDescent="0.25">
      <c r="A187" s="15"/>
      <c r="B187" s="15"/>
      <c r="C187" s="28">
        <v>1</v>
      </c>
      <c r="D187" s="21" t="s">
        <v>157</v>
      </c>
      <c r="E187" s="32"/>
      <c r="F187" s="22">
        <v>1000000</v>
      </c>
      <c r="G187" s="22"/>
      <c r="H187" s="22"/>
      <c r="I187" s="22">
        <v>1000000</v>
      </c>
      <c r="J187" s="22"/>
      <c r="K187" s="22"/>
      <c r="L187" s="19"/>
      <c r="M187" s="19">
        <f>[1]nov!H174</f>
        <v>1000000</v>
      </c>
      <c r="N187" s="19">
        <f t="shared" si="79"/>
        <v>1000000</v>
      </c>
      <c r="O187" s="55">
        <f t="shared" si="62"/>
        <v>1</v>
      </c>
      <c r="P187" s="19"/>
      <c r="Q187" s="19"/>
      <c r="R187" s="19"/>
      <c r="S187" s="19"/>
      <c r="T187" s="19"/>
      <c r="U187" s="19">
        <f t="shared" si="80"/>
        <v>0</v>
      </c>
      <c r="V187" s="15"/>
      <c r="X187" s="3" t="s">
        <v>73</v>
      </c>
    </row>
    <row r="188" spans="1:24" hidden="1" x14ac:dyDescent="0.25">
      <c r="A188" s="15"/>
      <c r="B188" s="15"/>
      <c r="C188" s="28">
        <v>1</v>
      </c>
      <c r="D188" s="21" t="s">
        <v>193</v>
      </c>
      <c r="E188" s="32"/>
      <c r="F188" s="22">
        <v>1620000</v>
      </c>
      <c r="G188" s="22"/>
      <c r="H188" s="22"/>
      <c r="I188" s="22">
        <v>1620000</v>
      </c>
      <c r="J188" s="22"/>
      <c r="K188" s="22"/>
      <c r="L188" s="19"/>
      <c r="M188" s="19">
        <f>[1]nov!H175</f>
        <v>1620000</v>
      </c>
      <c r="N188" s="19">
        <f t="shared" si="79"/>
        <v>1620000</v>
      </c>
      <c r="O188" s="55">
        <f t="shared" si="62"/>
        <v>1</v>
      </c>
      <c r="P188" s="19"/>
      <c r="Q188" s="19"/>
      <c r="R188" s="19"/>
      <c r="S188" s="19"/>
      <c r="T188" s="19"/>
      <c r="U188" s="19">
        <f t="shared" si="80"/>
        <v>0</v>
      </c>
      <c r="V188" s="15"/>
      <c r="X188" s="3" t="s">
        <v>73</v>
      </c>
    </row>
    <row r="189" spans="1:24" hidden="1" x14ac:dyDescent="0.25">
      <c r="A189" s="15"/>
      <c r="B189" s="15"/>
      <c r="C189" s="28">
        <v>1</v>
      </c>
      <c r="D189" s="21" t="s">
        <v>194</v>
      </c>
      <c r="E189" s="32"/>
      <c r="F189" s="22">
        <v>1350000</v>
      </c>
      <c r="G189" s="22"/>
      <c r="H189" s="22"/>
      <c r="I189" s="22">
        <v>1350000</v>
      </c>
      <c r="J189" s="22"/>
      <c r="K189" s="22"/>
      <c r="L189" s="19"/>
      <c r="M189" s="19">
        <f>[1]nov!H176</f>
        <v>1350000</v>
      </c>
      <c r="N189" s="19">
        <f t="shared" si="79"/>
        <v>1350000</v>
      </c>
      <c r="O189" s="55">
        <f t="shared" si="62"/>
        <v>1</v>
      </c>
      <c r="P189" s="19"/>
      <c r="Q189" s="19"/>
      <c r="R189" s="19"/>
      <c r="S189" s="19"/>
      <c r="T189" s="19"/>
      <c r="U189" s="19">
        <f t="shared" si="80"/>
        <v>0</v>
      </c>
      <c r="V189" s="15"/>
      <c r="X189" s="3" t="s">
        <v>73</v>
      </c>
    </row>
    <row r="190" spans="1:24" hidden="1" x14ac:dyDescent="0.25">
      <c r="A190" s="15"/>
      <c r="B190" s="15"/>
      <c r="C190" s="28">
        <v>1</v>
      </c>
      <c r="D190" s="21" t="s">
        <v>195</v>
      </c>
      <c r="E190" s="32"/>
      <c r="F190" s="22">
        <v>2700000</v>
      </c>
      <c r="G190" s="22"/>
      <c r="H190" s="22"/>
      <c r="I190" s="22">
        <v>2700000</v>
      </c>
      <c r="J190" s="22"/>
      <c r="K190" s="22"/>
      <c r="L190" s="19"/>
      <c r="M190" s="19">
        <f>[1]nov!H177</f>
        <v>2700000</v>
      </c>
      <c r="N190" s="19">
        <f t="shared" si="79"/>
        <v>2700000</v>
      </c>
      <c r="O190" s="55">
        <f t="shared" si="62"/>
        <v>1</v>
      </c>
      <c r="P190" s="19"/>
      <c r="Q190" s="19"/>
      <c r="R190" s="19"/>
      <c r="S190" s="19"/>
      <c r="T190" s="19"/>
      <c r="U190" s="19">
        <f t="shared" si="80"/>
        <v>0</v>
      </c>
      <c r="V190" s="15"/>
      <c r="X190" s="3" t="s">
        <v>73</v>
      </c>
    </row>
    <row r="191" spans="1:24" hidden="1" x14ac:dyDescent="0.25">
      <c r="A191" s="15"/>
      <c r="B191" s="15"/>
      <c r="C191" s="28">
        <v>1</v>
      </c>
      <c r="D191" s="21" t="s">
        <v>196</v>
      </c>
      <c r="E191" s="32"/>
      <c r="F191" s="22">
        <v>5250000</v>
      </c>
      <c r="G191" s="22"/>
      <c r="H191" s="22"/>
      <c r="I191" s="22">
        <v>5250000</v>
      </c>
      <c r="J191" s="22"/>
      <c r="K191" s="22"/>
      <c r="L191" s="19"/>
      <c r="M191" s="19">
        <f>[1]nov!H178</f>
        <v>5250000</v>
      </c>
      <c r="N191" s="19">
        <f t="shared" si="79"/>
        <v>5250000</v>
      </c>
      <c r="O191" s="55">
        <f t="shared" si="62"/>
        <v>1</v>
      </c>
      <c r="P191" s="19"/>
      <c r="Q191" s="19"/>
      <c r="R191" s="19"/>
      <c r="S191" s="19"/>
      <c r="T191" s="19"/>
      <c r="U191" s="19">
        <f t="shared" si="80"/>
        <v>0</v>
      </c>
      <c r="V191" s="15"/>
      <c r="X191" s="3" t="s">
        <v>73</v>
      </c>
    </row>
    <row r="192" spans="1:24" hidden="1" x14ac:dyDescent="0.25">
      <c r="A192" s="15"/>
      <c r="B192" s="15"/>
      <c r="C192" s="28">
        <v>1</v>
      </c>
      <c r="D192" s="21" t="s">
        <v>197</v>
      </c>
      <c r="E192" s="32"/>
      <c r="F192" s="22">
        <v>2160000</v>
      </c>
      <c r="G192" s="22"/>
      <c r="H192" s="22"/>
      <c r="I192" s="22">
        <v>2160000</v>
      </c>
      <c r="J192" s="22"/>
      <c r="K192" s="22"/>
      <c r="L192" s="19"/>
      <c r="M192" s="19">
        <f>[1]nov!H179</f>
        <v>2160000</v>
      </c>
      <c r="N192" s="19">
        <f t="shared" si="79"/>
        <v>2160000</v>
      </c>
      <c r="O192" s="55">
        <f t="shared" si="62"/>
        <v>1</v>
      </c>
      <c r="P192" s="19"/>
      <c r="Q192" s="19"/>
      <c r="R192" s="19"/>
      <c r="S192" s="19"/>
      <c r="T192" s="19"/>
      <c r="U192" s="19">
        <f t="shared" si="80"/>
        <v>0</v>
      </c>
      <c r="V192" s="15"/>
      <c r="X192" s="3" t="s">
        <v>73</v>
      </c>
    </row>
    <row r="193" spans="1:24" hidden="1" x14ac:dyDescent="0.25">
      <c r="A193" s="15"/>
      <c r="B193" s="15"/>
      <c r="C193" s="28">
        <v>1</v>
      </c>
      <c r="D193" s="21" t="s">
        <v>198</v>
      </c>
      <c r="E193" s="32"/>
      <c r="F193" s="22">
        <v>1620000</v>
      </c>
      <c r="G193" s="22"/>
      <c r="H193" s="22"/>
      <c r="I193" s="22">
        <v>1620000</v>
      </c>
      <c r="J193" s="22"/>
      <c r="K193" s="22"/>
      <c r="L193" s="19"/>
      <c r="M193" s="19">
        <f>[1]nov!H180</f>
        <v>1620000</v>
      </c>
      <c r="N193" s="19">
        <f t="shared" si="79"/>
        <v>1620000</v>
      </c>
      <c r="O193" s="55">
        <f t="shared" si="62"/>
        <v>1</v>
      </c>
      <c r="P193" s="19"/>
      <c r="Q193" s="19"/>
      <c r="R193" s="19"/>
      <c r="S193" s="19"/>
      <c r="T193" s="19"/>
      <c r="U193" s="19">
        <f t="shared" si="80"/>
        <v>0</v>
      </c>
      <c r="V193" s="15"/>
      <c r="X193" s="3" t="s">
        <v>73</v>
      </c>
    </row>
    <row r="194" spans="1:24" hidden="1" x14ac:dyDescent="0.25">
      <c r="A194" s="15"/>
      <c r="B194" s="15"/>
      <c r="C194" s="28">
        <v>1</v>
      </c>
      <c r="D194" s="21" t="s">
        <v>199</v>
      </c>
      <c r="E194" s="32"/>
      <c r="F194" s="22">
        <v>400000</v>
      </c>
      <c r="G194" s="22"/>
      <c r="H194" s="22"/>
      <c r="I194" s="22">
        <v>400000</v>
      </c>
      <c r="J194" s="22"/>
      <c r="K194" s="22"/>
      <c r="L194" s="22"/>
      <c r="M194" s="19">
        <f>[1]nov!H181</f>
        <v>400000</v>
      </c>
      <c r="N194" s="19">
        <f t="shared" si="79"/>
        <v>400000</v>
      </c>
      <c r="O194" s="55">
        <f t="shared" si="62"/>
        <v>1</v>
      </c>
      <c r="P194" s="19"/>
      <c r="Q194" s="19"/>
      <c r="R194" s="19"/>
      <c r="S194" s="19"/>
      <c r="T194" s="19"/>
      <c r="U194" s="19">
        <f t="shared" si="80"/>
        <v>0</v>
      </c>
      <c r="V194" s="15"/>
      <c r="X194" s="3" t="s">
        <v>73</v>
      </c>
    </row>
    <row r="195" spans="1:24" hidden="1" x14ac:dyDescent="0.25">
      <c r="A195" s="15"/>
      <c r="B195" s="15"/>
      <c r="C195" s="28">
        <v>1</v>
      </c>
      <c r="D195" s="21" t="s">
        <v>200</v>
      </c>
      <c r="E195" s="32"/>
      <c r="F195" s="22">
        <v>350000</v>
      </c>
      <c r="G195" s="22"/>
      <c r="H195" s="22"/>
      <c r="I195" s="22">
        <v>350000</v>
      </c>
      <c r="J195" s="22"/>
      <c r="K195" s="22"/>
      <c r="L195" s="22"/>
      <c r="M195" s="19">
        <f>[1]nov!H182</f>
        <v>350000</v>
      </c>
      <c r="N195" s="19">
        <f t="shared" si="79"/>
        <v>350000</v>
      </c>
      <c r="O195" s="55">
        <f t="shared" si="62"/>
        <v>1</v>
      </c>
      <c r="P195" s="19"/>
      <c r="Q195" s="19"/>
      <c r="R195" s="19"/>
      <c r="S195" s="19"/>
      <c r="T195" s="19"/>
      <c r="U195" s="19">
        <f t="shared" si="80"/>
        <v>0</v>
      </c>
      <c r="V195" s="15"/>
      <c r="X195" s="3" t="s">
        <v>73</v>
      </c>
    </row>
    <row r="196" spans="1:24" hidden="1" x14ac:dyDescent="0.25">
      <c r="A196" s="15"/>
      <c r="B196" s="15"/>
      <c r="C196" s="28">
        <v>1</v>
      </c>
      <c r="D196" s="21" t="s">
        <v>201</v>
      </c>
      <c r="E196" s="32"/>
      <c r="F196" s="22">
        <v>2100000</v>
      </c>
      <c r="G196" s="22"/>
      <c r="H196" s="22"/>
      <c r="I196" s="22">
        <v>2100000</v>
      </c>
      <c r="J196" s="22"/>
      <c r="K196" s="22"/>
      <c r="L196" s="22"/>
      <c r="M196" s="19">
        <f>[1]nov!H183</f>
        <v>2100000</v>
      </c>
      <c r="N196" s="19">
        <f t="shared" si="79"/>
        <v>2100000</v>
      </c>
      <c r="O196" s="55">
        <f t="shared" si="62"/>
        <v>1</v>
      </c>
      <c r="P196" s="19"/>
      <c r="Q196" s="19"/>
      <c r="R196" s="19"/>
      <c r="S196" s="19"/>
      <c r="T196" s="19"/>
      <c r="U196" s="19">
        <f t="shared" si="80"/>
        <v>0</v>
      </c>
      <c r="V196" s="15"/>
      <c r="X196" s="3" t="s">
        <v>73</v>
      </c>
    </row>
    <row r="197" spans="1:24" hidden="1" x14ac:dyDescent="0.25">
      <c r="A197" s="15"/>
      <c r="B197" s="15"/>
      <c r="C197" s="28">
        <v>1</v>
      </c>
      <c r="D197" s="21" t="s">
        <v>202</v>
      </c>
      <c r="E197" s="32"/>
      <c r="F197" s="22">
        <v>1000000</v>
      </c>
      <c r="G197" s="22"/>
      <c r="H197" s="22"/>
      <c r="I197" s="22">
        <v>1000000</v>
      </c>
      <c r="J197" s="22"/>
      <c r="K197" s="22"/>
      <c r="L197" s="22"/>
      <c r="M197" s="19">
        <f>[1]nov!H184</f>
        <v>1000000</v>
      </c>
      <c r="N197" s="19">
        <f t="shared" si="79"/>
        <v>1000000</v>
      </c>
      <c r="O197" s="55">
        <f t="shared" si="62"/>
        <v>1</v>
      </c>
      <c r="P197" s="19"/>
      <c r="Q197" s="19"/>
      <c r="R197" s="19"/>
      <c r="S197" s="19"/>
      <c r="T197" s="19"/>
      <c r="U197" s="19">
        <f t="shared" si="80"/>
        <v>0</v>
      </c>
      <c r="V197" s="15"/>
      <c r="X197" s="3" t="s">
        <v>73</v>
      </c>
    </row>
    <row r="198" spans="1:24" hidden="1" x14ac:dyDescent="0.25">
      <c r="A198" s="15"/>
      <c r="B198" s="15"/>
      <c r="C198" s="28">
        <v>1</v>
      </c>
      <c r="D198" s="21" t="s">
        <v>203</v>
      </c>
      <c r="E198" s="32"/>
      <c r="F198" s="22">
        <v>0</v>
      </c>
      <c r="G198" s="22"/>
      <c r="H198" s="22"/>
      <c r="I198" s="22">
        <v>350000</v>
      </c>
      <c r="J198" s="22"/>
      <c r="K198" s="22"/>
      <c r="L198" s="22"/>
      <c r="M198" s="19">
        <f>[1]nov!H185</f>
        <v>350000</v>
      </c>
      <c r="N198" s="19">
        <f>L198+M198</f>
        <v>350000</v>
      </c>
      <c r="O198" s="55">
        <f t="shared" si="62"/>
        <v>1</v>
      </c>
      <c r="P198" s="19"/>
      <c r="Q198" s="19"/>
      <c r="R198" s="19"/>
      <c r="S198" s="19"/>
      <c r="T198" s="19"/>
      <c r="U198" s="19">
        <f t="shared" si="80"/>
        <v>0</v>
      </c>
      <c r="V198" s="15"/>
      <c r="X198" s="3" t="s">
        <v>73</v>
      </c>
    </row>
    <row r="199" spans="1:24" hidden="1" x14ac:dyDescent="0.25">
      <c r="A199" s="15"/>
      <c r="B199" s="15"/>
      <c r="C199" s="28">
        <v>1</v>
      </c>
      <c r="D199" s="21" t="s">
        <v>204</v>
      </c>
      <c r="E199" s="32"/>
      <c r="F199" s="22">
        <v>200000</v>
      </c>
      <c r="G199" s="22"/>
      <c r="H199" s="22"/>
      <c r="I199" s="22">
        <v>200000</v>
      </c>
      <c r="J199" s="22"/>
      <c r="K199" s="22"/>
      <c r="L199" s="19"/>
      <c r="M199" s="19">
        <f>[1]nov!H186</f>
        <v>200000</v>
      </c>
      <c r="N199" s="19">
        <f t="shared" si="79"/>
        <v>200000</v>
      </c>
      <c r="O199" s="55">
        <f t="shared" si="62"/>
        <v>1</v>
      </c>
      <c r="P199" s="19"/>
      <c r="Q199" s="19"/>
      <c r="R199" s="19"/>
      <c r="S199" s="19"/>
      <c r="T199" s="19"/>
      <c r="U199" s="19">
        <f t="shared" si="80"/>
        <v>0</v>
      </c>
      <c r="V199" s="15"/>
      <c r="X199" s="3" t="s">
        <v>73</v>
      </c>
    </row>
    <row r="200" spans="1:24" hidden="1" x14ac:dyDescent="0.25">
      <c r="A200" s="15"/>
      <c r="B200" s="15"/>
      <c r="C200" s="28">
        <v>1</v>
      </c>
      <c r="D200" s="21" t="s">
        <v>205</v>
      </c>
      <c r="E200" s="32"/>
      <c r="F200" s="22">
        <v>100000</v>
      </c>
      <c r="G200" s="22"/>
      <c r="H200" s="22"/>
      <c r="I200" s="22">
        <v>100000</v>
      </c>
      <c r="J200" s="22"/>
      <c r="K200" s="22"/>
      <c r="L200" s="19"/>
      <c r="M200" s="19">
        <f>[1]nov!H187</f>
        <v>100000</v>
      </c>
      <c r="N200" s="19">
        <f t="shared" si="79"/>
        <v>100000</v>
      </c>
      <c r="O200" s="55">
        <f t="shared" si="62"/>
        <v>1</v>
      </c>
      <c r="P200" s="19"/>
      <c r="Q200" s="19"/>
      <c r="R200" s="19"/>
      <c r="S200" s="19"/>
      <c r="T200" s="19"/>
      <c r="U200" s="19">
        <f t="shared" si="80"/>
        <v>0</v>
      </c>
      <c r="V200" s="15"/>
      <c r="X200" s="3" t="s">
        <v>73</v>
      </c>
    </row>
    <row r="201" spans="1:24" hidden="1" x14ac:dyDescent="0.25">
      <c r="A201" s="15"/>
      <c r="B201" s="15"/>
      <c r="C201" s="28">
        <v>1</v>
      </c>
      <c r="D201" s="21" t="s">
        <v>206</v>
      </c>
      <c r="E201" s="32"/>
      <c r="F201" s="22">
        <v>200000</v>
      </c>
      <c r="G201" s="22"/>
      <c r="H201" s="22"/>
      <c r="I201" s="22">
        <v>200000</v>
      </c>
      <c r="J201" s="22"/>
      <c r="K201" s="22"/>
      <c r="L201" s="19"/>
      <c r="M201" s="19">
        <f>[1]nov!H188</f>
        <v>200000</v>
      </c>
      <c r="N201" s="19">
        <f t="shared" si="79"/>
        <v>200000</v>
      </c>
      <c r="O201" s="55">
        <f t="shared" si="62"/>
        <v>1</v>
      </c>
      <c r="P201" s="19"/>
      <c r="Q201" s="19"/>
      <c r="R201" s="19"/>
      <c r="S201" s="19"/>
      <c r="T201" s="19"/>
      <c r="U201" s="19">
        <f t="shared" si="80"/>
        <v>0</v>
      </c>
      <c r="V201" s="15"/>
      <c r="X201" s="3" t="s">
        <v>73</v>
      </c>
    </row>
    <row r="202" spans="1:24" hidden="1" x14ac:dyDescent="0.25">
      <c r="A202" s="15"/>
      <c r="B202" s="15"/>
      <c r="C202" s="28">
        <v>1</v>
      </c>
      <c r="D202" s="21" t="s">
        <v>207</v>
      </c>
      <c r="E202" s="32"/>
      <c r="F202" s="22">
        <v>100000</v>
      </c>
      <c r="G202" s="22"/>
      <c r="H202" s="22"/>
      <c r="I202" s="22">
        <v>100000</v>
      </c>
      <c r="J202" s="22"/>
      <c r="K202" s="22"/>
      <c r="L202" s="19"/>
      <c r="M202" s="19">
        <f>[1]nov!H189</f>
        <v>100000</v>
      </c>
      <c r="N202" s="19">
        <f t="shared" si="79"/>
        <v>100000</v>
      </c>
      <c r="O202" s="55">
        <f t="shared" si="62"/>
        <v>1</v>
      </c>
      <c r="P202" s="19"/>
      <c r="Q202" s="19"/>
      <c r="R202" s="19"/>
      <c r="S202" s="19"/>
      <c r="T202" s="19"/>
      <c r="U202" s="19">
        <f t="shared" si="80"/>
        <v>0</v>
      </c>
      <c r="V202" s="15"/>
      <c r="X202" s="3" t="s">
        <v>73</v>
      </c>
    </row>
    <row r="203" spans="1:24" ht="25.5" x14ac:dyDescent="0.25">
      <c r="A203" s="26"/>
      <c r="B203" s="26"/>
      <c r="C203" s="26"/>
      <c r="D203" s="32" t="s">
        <v>208</v>
      </c>
      <c r="E203" s="32" t="s">
        <v>1053</v>
      </c>
      <c r="F203" s="35">
        <f t="shared" ref="F203:U203" si="81">SUM(F204:F205)</f>
        <v>1700000</v>
      </c>
      <c r="G203" s="35"/>
      <c r="H203" s="35"/>
      <c r="I203" s="35">
        <f t="shared" si="81"/>
        <v>1700000</v>
      </c>
      <c r="J203" s="35" t="s">
        <v>1030</v>
      </c>
      <c r="K203" s="35"/>
      <c r="L203" s="35">
        <f t="shared" si="81"/>
        <v>600000</v>
      </c>
      <c r="M203" s="35">
        <f t="shared" si="81"/>
        <v>1100000</v>
      </c>
      <c r="N203" s="35">
        <f t="shared" si="81"/>
        <v>1700000</v>
      </c>
      <c r="O203" s="55">
        <f t="shared" si="62"/>
        <v>1</v>
      </c>
      <c r="P203" s="35">
        <f>SUMIF($X$204:$X$205,"DDS",$N$204:$N$205)</f>
        <v>0</v>
      </c>
      <c r="Q203" s="35">
        <f>SUMIF($X$204:$X$205,"ADD",$N$204:$N$205)</f>
        <v>1700000</v>
      </c>
      <c r="R203" s="35">
        <f>N203-P203-Q203</f>
        <v>0</v>
      </c>
      <c r="S203" s="35"/>
      <c r="T203" s="27"/>
      <c r="U203" s="27">
        <f t="shared" si="81"/>
        <v>0</v>
      </c>
      <c r="V203" s="15"/>
    </row>
    <row r="204" spans="1:24" hidden="1" x14ac:dyDescent="0.25">
      <c r="A204" s="26"/>
      <c r="B204" s="26"/>
      <c r="C204" s="28">
        <v>1</v>
      </c>
      <c r="D204" s="21" t="s">
        <v>209</v>
      </c>
      <c r="E204" s="32"/>
      <c r="F204" s="22">
        <v>500000</v>
      </c>
      <c r="G204" s="22"/>
      <c r="H204" s="22"/>
      <c r="I204" s="22">
        <v>500000</v>
      </c>
      <c r="J204" s="22"/>
      <c r="K204" s="22"/>
      <c r="L204" s="19">
        <v>300000</v>
      </c>
      <c r="M204" s="19">
        <f>[1]nov!H191</f>
        <v>200000</v>
      </c>
      <c r="N204" s="19">
        <f t="shared" ref="N204:N205" si="82">L204+M204</f>
        <v>500000</v>
      </c>
      <c r="O204" s="55">
        <f t="shared" si="62"/>
        <v>1</v>
      </c>
      <c r="P204" s="19"/>
      <c r="Q204" s="19"/>
      <c r="R204" s="19"/>
      <c r="S204" s="19"/>
      <c r="T204" s="19"/>
      <c r="U204" s="19">
        <f>I204-N204</f>
        <v>0</v>
      </c>
      <c r="V204" s="15"/>
      <c r="X204" s="3" t="s">
        <v>73</v>
      </c>
    </row>
    <row r="205" spans="1:24" hidden="1" x14ac:dyDescent="0.25">
      <c r="A205" s="26"/>
      <c r="B205" s="26"/>
      <c r="C205" s="28">
        <v>1</v>
      </c>
      <c r="D205" s="21" t="s">
        <v>210</v>
      </c>
      <c r="E205" s="32"/>
      <c r="F205" s="22">
        <v>1200000</v>
      </c>
      <c r="G205" s="22"/>
      <c r="H205" s="22"/>
      <c r="I205" s="22">
        <v>1200000</v>
      </c>
      <c r="J205" s="22"/>
      <c r="K205" s="22"/>
      <c r="L205" s="19">
        <v>300000</v>
      </c>
      <c r="M205" s="19">
        <f>[1]nov!H192</f>
        <v>900000</v>
      </c>
      <c r="N205" s="19">
        <f t="shared" si="82"/>
        <v>1200000</v>
      </c>
      <c r="O205" s="55">
        <f t="shared" si="62"/>
        <v>1</v>
      </c>
      <c r="P205" s="19"/>
      <c r="Q205" s="19"/>
      <c r="R205" s="19"/>
      <c r="S205" s="19"/>
      <c r="T205" s="19"/>
      <c r="U205" s="19">
        <f>I205-N205</f>
        <v>0</v>
      </c>
      <c r="V205" s="15"/>
      <c r="X205" s="3" t="s">
        <v>73</v>
      </c>
    </row>
    <row r="206" spans="1:24" ht="25.5" x14ac:dyDescent="0.25">
      <c r="A206" s="15"/>
      <c r="B206" s="15"/>
      <c r="C206" s="26"/>
      <c r="D206" s="32" t="s">
        <v>211</v>
      </c>
      <c r="E206" s="32" t="s">
        <v>1054</v>
      </c>
      <c r="F206" s="35">
        <f t="shared" ref="F206:U206" si="83">SUM(F207:F207)</f>
        <v>7800000</v>
      </c>
      <c r="G206" s="35"/>
      <c r="H206" s="35"/>
      <c r="I206" s="35">
        <f t="shared" si="83"/>
        <v>7800000</v>
      </c>
      <c r="J206" s="35" t="s">
        <v>1055</v>
      </c>
      <c r="K206" s="35"/>
      <c r="L206" s="35">
        <f t="shared" si="83"/>
        <v>7800000</v>
      </c>
      <c r="M206" s="35">
        <f t="shared" si="83"/>
        <v>0</v>
      </c>
      <c r="N206" s="35">
        <f t="shared" si="83"/>
        <v>7800000</v>
      </c>
      <c r="O206" s="55">
        <f t="shared" si="62"/>
        <v>1</v>
      </c>
      <c r="P206" s="35">
        <f>SUMIF($X$207:$X$207,"DDS",$N$207:$N$207)</f>
        <v>0</v>
      </c>
      <c r="Q206" s="35">
        <f>SUMIF($X$207:$X$207,"ADD",$N$207:$N$207)</f>
        <v>0</v>
      </c>
      <c r="R206" s="35">
        <f>N206-P206-Q206</f>
        <v>7800000</v>
      </c>
      <c r="S206" s="35"/>
      <c r="T206" s="27"/>
      <c r="U206" s="27">
        <f t="shared" si="83"/>
        <v>0</v>
      </c>
      <c r="V206" s="15"/>
    </row>
    <row r="207" spans="1:24" hidden="1" x14ac:dyDescent="0.25">
      <c r="A207" s="15"/>
      <c r="B207" s="15"/>
      <c r="C207" s="28">
        <v>1</v>
      </c>
      <c r="D207" s="21" t="s">
        <v>212</v>
      </c>
      <c r="E207" s="32"/>
      <c r="F207" s="22">
        <v>7800000</v>
      </c>
      <c r="G207" s="22"/>
      <c r="H207" s="22"/>
      <c r="I207" s="22">
        <v>7800000</v>
      </c>
      <c r="J207" s="22"/>
      <c r="K207" s="22"/>
      <c r="L207" s="19">
        <v>7800000</v>
      </c>
      <c r="M207" s="19">
        <f>[1]nov!H194</f>
        <v>0</v>
      </c>
      <c r="N207" s="19">
        <f t="shared" ref="N207" si="84">L207+M207</f>
        <v>7800000</v>
      </c>
      <c r="O207" s="18">
        <f t="shared" si="62"/>
        <v>1</v>
      </c>
      <c r="P207" s="19"/>
      <c r="Q207" s="19"/>
      <c r="R207" s="19"/>
      <c r="S207" s="19"/>
      <c r="T207" s="19"/>
      <c r="U207" s="19">
        <f>I207-N207</f>
        <v>0</v>
      </c>
      <c r="V207" s="15"/>
      <c r="X207" s="3" t="s">
        <v>129</v>
      </c>
    </row>
    <row r="208" spans="1:24" x14ac:dyDescent="0.25">
      <c r="A208" s="15"/>
      <c r="B208" s="15"/>
      <c r="C208" s="28"/>
      <c r="D208" s="16" t="s">
        <v>213</v>
      </c>
      <c r="E208" s="30"/>
      <c r="F208" s="31">
        <f>F209+F221+F298+F355</f>
        <v>412405250</v>
      </c>
      <c r="G208" s="31"/>
      <c r="H208" s="31"/>
      <c r="I208" s="31">
        <f>I209+I221+I273+I298+I355</f>
        <v>675792850</v>
      </c>
      <c r="J208" s="31"/>
      <c r="K208" s="31"/>
      <c r="L208" s="31">
        <f>L209+L221+L273+L298+L355</f>
        <v>171353650</v>
      </c>
      <c r="M208" s="31">
        <f>M209+M221+M273+M298+M355</f>
        <v>474693540</v>
      </c>
      <c r="N208" s="31">
        <f>N209+N221+N273+N298+N355</f>
        <v>646047190</v>
      </c>
      <c r="O208" s="18">
        <f t="shared" si="62"/>
        <v>0.95598405635691475</v>
      </c>
      <c r="P208" s="31">
        <f t="shared" ref="P208:S208" si="85">P209+P221+P273+P298+P355</f>
        <v>387129100</v>
      </c>
      <c r="Q208" s="31">
        <f t="shared" si="85"/>
        <v>0</v>
      </c>
      <c r="R208" s="31">
        <f t="shared" si="85"/>
        <v>258918090</v>
      </c>
      <c r="S208" s="31">
        <f t="shared" si="85"/>
        <v>0</v>
      </c>
      <c r="T208" s="31"/>
      <c r="U208" s="31">
        <f>U209+U221+U273+U298+U355</f>
        <v>29741660</v>
      </c>
      <c r="V208" s="15"/>
    </row>
    <row r="209" spans="1:24" x14ac:dyDescent="0.25">
      <c r="A209" s="15"/>
      <c r="B209" s="15"/>
      <c r="C209" s="28"/>
      <c r="D209" s="16" t="s">
        <v>214</v>
      </c>
      <c r="E209" s="30"/>
      <c r="F209" s="31">
        <f>F210+F214+F216</f>
        <v>33886000</v>
      </c>
      <c r="G209" s="31"/>
      <c r="H209" s="31"/>
      <c r="I209" s="31">
        <f>I210+I214+I216</f>
        <v>36586000</v>
      </c>
      <c r="J209" s="31"/>
      <c r="K209" s="31"/>
      <c r="L209" s="31">
        <f t="shared" ref="L209:U209" si="86">L210+L214+L216</f>
        <v>7618000</v>
      </c>
      <c r="M209" s="31">
        <f t="shared" si="86"/>
        <v>25293000</v>
      </c>
      <c r="N209" s="31">
        <f t="shared" si="86"/>
        <v>32911000</v>
      </c>
      <c r="O209" s="18">
        <f t="shared" si="62"/>
        <v>0.89955174110315417</v>
      </c>
      <c r="P209" s="31">
        <f t="shared" ref="P209:S209" si="87">P210+P214+P216</f>
        <v>32911000</v>
      </c>
      <c r="Q209" s="31">
        <f t="shared" si="87"/>
        <v>0</v>
      </c>
      <c r="R209" s="31">
        <f t="shared" si="87"/>
        <v>0</v>
      </c>
      <c r="S209" s="31">
        <f t="shared" si="87"/>
        <v>0</v>
      </c>
      <c r="T209" s="31"/>
      <c r="U209" s="31">
        <f t="shared" si="86"/>
        <v>3675000</v>
      </c>
      <c r="V209" s="15"/>
    </row>
    <row r="210" spans="1:24" ht="38.25" x14ac:dyDescent="0.25">
      <c r="A210" s="26"/>
      <c r="B210" s="26"/>
      <c r="C210" s="26"/>
      <c r="D210" s="32" t="s">
        <v>215</v>
      </c>
      <c r="E210" s="32" t="s">
        <v>1056</v>
      </c>
      <c r="F210" s="35">
        <f>SUM(F211:F213)</f>
        <v>26836000</v>
      </c>
      <c r="G210" s="35"/>
      <c r="H210" s="35"/>
      <c r="I210" s="35">
        <f>SUM(I211:I213)</f>
        <v>26136000</v>
      </c>
      <c r="J210" s="35" t="s">
        <v>1057</v>
      </c>
      <c r="K210" s="35"/>
      <c r="L210" s="35">
        <f t="shared" ref="L210:U210" si="88">SUM(L211:L213)</f>
        <v>6168000</v>
      </c>
      <c r="M210" s="35">
        <f t="shared" si="88"/>
        <v>19968000</v>
      </c>
      <c r="N210" s="35">
        <f t="shared" si="88"/>
        <v>26136000</v>
      </c>
      <c r="O210" s="55">
        <f t="shared" si="62"/>
        <v>1</v>
      </c>
      <c r="P210" s="35">
        <f>SUMIF($X$211:$X$213,"DDS",$N$211:$N$213)</f>
        <v>26136000</v>
      </c>
      <c r="Q210" s="35">
        <f>SUMIF($X$211:$X$213,"ADD",$N$211:$N$213)</f>
        <v>0</v>
      </c>
      <c r="R210" s="35">
        <f t="shared" ref="R210:R216" si="89">N210-P210-Q210</f>
        <v>0</v>
      </c>
      <c r="S210" s="35"/>
      <c r="T210" s="27"/>
      <c r="U210" s="27">
        <f t="shared" si="88"/>
        <v>0</v>
      </c>
      <c r="V210" s="15"/>
    </row>
    <row r="211" spans="1:24" hidden="1" x14ac:dyDescent="0.25">
      <c r="A211" s="15"/>
      <c r="B211" s="15"/>
      <c r="C211" s="28">
        <v>1</v>
      </c>
      <c r="D211" s="21" t="s">
        <v>216</v>
      </c>
      <c r="E211" s="32"/>
      <c r="F211" s="22">
        <v>336000</v>
      </c>
      <c r="G211" s="22"/>
      <c r="H211" s="22"/>
      <c r="I211" s="22">
        <v>336000</v>
      </c>
      <c r="J211" s="22"/>
      <c r="K211" s="22"/>
      <c r="L211" s="19">
        <v>168000</v>
      </c>
      <c r="M211" s="19">
        <f>[1]nov!H198</f>
        <v>168000</v>
      </c>
      <c r="N211" s="19">
        <f t="shared" ref="N211:N213" si="90">L211+M211</f>
        <v>336000</v>
      </c>
      <c r="O211" s="55">
        <f t="shared" si="62"/>
        <v>1</v>
      </c>
      <c r="P211" s="19"/>
      <c r="Q211" s="19"/>
      <c r="R211" s="35">
        <f t="shared" si="89"/>
        <v>336000</v>
      </c>
      <c r="S211" s="19"/>
      <c r="T211" s="19"/>
      <c r="U211" s="19">
        <f>I211-N211</f>
        <v>0</v>
      </c>
      <c r="V211" s="15"/>
      <c r="X211" s="3" t="s">
        <v>142</v>
      </c>
    </row>
    <row r="212" spans="1:24" hidden="1" x14ac:dyDescent="0.25">
      <c r="A212" s="15"/>
      <c r="B212" s="15"/>
      <c r="C212" s="28">
        <v>1</v>
      </c>
      <c r="D212" s="21" t="s">
        <v>217</v>
      </c>
      <c r="E212" s="32"/>
      <c r="F212" s="22">
        <v>2500000</v>
      </c>
      <c r="G212" s="22"/>
      <c r="H212" s="22"/>
      <c r="I212" s="22">
        <v>1800000</v>
      </c>
      <c r="J212" s="22"/>
      <c r="K212" s="22"/>
      <c r="L212" s="19"/>
      <c r="M212" s="19">
        <f>[1]nov!H199</f>
        <v>1800000</v>
      </c>
      <c r="N212" s="19">
        <f t="shared" si="90"/>
        <v>1800000</v>
      </c>
      <c r="O212" s="55">
        <f t="shared" si="62"/>
        <v>1</v>
      </c>
      <c r="P212" s="19"/>
      <c r="Q212" s="19"/>
      <c r="R212" s="35">
        <f t="shared" si="89"/>
        <v>1800000</v>
      </c>
      <c r="S212" s="19"/>
      <c r="T212" s="19"/>
      <c r="U212" s="19">
        <f>I212-N212</f>
        <v>0</v>
      </c>
      <c r="V212" s="15"/>
      <c r="X212" s="3" t="s">
        <v>142</v>
      </c>
    </row>
    <row r="213" spans="1:24" hidden="1" x14ac:dyDescent="0.25">
      <c r="A213" s="15"/>
      <c r="B213" s="15"/>
      <c r="C213" s="28">
        <v>1</v>
      </c>
      <c r="D213" s="21" t="s">
        <v>218</v>
      </c>
      <c r="E213" s="32"/>
      <c r="F213" s="22">
        <v>24000000</v>
      </c>
      <c r="G213" s="22"/>
      <c r="H213" s="22"/>
      <c r="I213" s="22">
        <v>24000000</v>
      </c>
      <c r="J213" s="22"/>
      <c r="K213" s="22"/>
      <c r="L213" s="19">
        <v>6000000</v>
      </c>
      <c r="M213" s="19">
        <f>[1]nov!H200</f>
        <v>18000000</v>
      </c>
      <c r="N213" s="19">
        <f t="shared" si="90"/>
        <v>24000000</v>
      </c>
      <c r="O213" s="55">
        <f t="shared" ref="O213:O276" si="91">N213/I213</f>
        <v>1</v>
      </c>
      <c r="P213" s="19"/>
      <c r="Q213" s="19"/>
      <c r="R213" s="35">
        <f t="shared" si="89"/>
        <v>24000000</v>
      </c>
      <c r="S213" s="19"/>
      <c r="T213" s="19"/>
      <c r="U213" s="19">
        <f>I213-N213</f>
        <v>0</v>
      </c>
      <c r="V213" s="15"/>
      <c r="X213" s="3" t="s">
        <v>142</v>
      </c>
    </row>
    <row r="214" spans="1:24" ht="25.5" x14ac:dyDescent="0.25">
      <c r="A214" s="26"/>
      <c r="B214" s="26"/>
      <c r="C214" s="26"/>
      <c r="D214" s="32" t="s">
        <v>219</v>
      </c>
      <c r="E214" s="32" t="s">
        <v>1058</v>
      </c>
      <c r="F214" s="35">
        <f>SUM(F215)</f>
        <v>3600000</v>
      </c>
      <c r="G214" s="35"/>
      <c r="H214" s="35"/>
      <c r="I214" s="35">
        <f>SUM(I215)</f>
        <v>3600000</v>
      </c>
      <c r="J214" s="35" t="s">
        <v>1059</v>
      </c>
      <c r="K214" s="35"/>
      <c r="L214" s="35">
        <f t="shared" ref="L214:U214" si="92">SUM(L215)</f>
        <v>900000</v>
      </c>
      <c r="M214" s="35">
        <f t="shared" si="92"/>
        <v>2700000</v>
      </c>
      <c r="N214" s="35">
        <f t="shared" si="92"/>
        <v>3600000</v>
      </c>
      <c r="O214" s="55">
        <f t="shared" si="91"/>
        <v>1</v>
      </c>
      <c r="P214" s="35">
        <f>SUMIF($X$215:$X$215,"DDS",$N$215:$N$215)</f>
        <v>3600000</v>
      </c>
      <c r="Q214" s="35">
        <f>SUMIF($X$215:$X$215,"ADD",$N$215:$N$215)</f>
        <v>0</v>
      </c>
      <c r="R214" s="35">
        <f t="shared" si="89"/>
        <v>0</v>
      </c>
      <c r="S214" s="35"/>
      <c r="T214" s="27"/>
      <c r="U214" s="27">
        <f t="shared" si="92"/>
        <v>0</v>
      </c>
      <c r="V214" s="15"/>
    </row>
    <row r="215" spans="1:24" hidden="1" x14ac:dyDescent="0.25">
      <c r="A215" s="26"/>
      <c r="B215" s="26"/>
      <c r="C215" s="28">
        <v>1</v>
      </c>
      <c r="D215" s="21" t="s">
        <v>220</v>
      </c>
      <c r="E215" s="32"/>
      <c r="F215" s="22">
        <v>3600000</v>
      </c>
      <c r="G215" s="22"/>
      <c r="H215" s="22"/>
      <c r="I215" s="22">
        <v>3600000</v>
      </c>
      <c r="J215" s="22"/>
      <c r="K215" s="22"/>
      <c r="L215" s="19">
        <v>900000</v>
      </c>
      <c r="M215" s="19">
        <f>[1]nov!H202</f>
        <v>2700000</v>
      </c>
      <c r="N215" s="19">
        <f>L215+M215</f>
        <v>3600000</v>
      </c>
      <c r="O215" s="55">
        <f t="shared" si="91"/>
        <v>1</v>
      </c>
      <c r="P215" s="19"/>
      <c r="Q215" s="19"/>
      <c r="R215" s="35">
        <f t="shared" si="89"/>
        <v>3600000</v>
      </c>
      <c r="S215" s="19"/>
      <c r="T215" s="19"/>
      <c r="U215" s="19">
        <f>I215-N215</f>
        <v>0</v>
      </c>
      <c r="V215" s="15"/>
      <c r="X215" s="3" t="s">
        <v>142</v>
      </c>
    </row>
    <row r="216" spans="1:24" ht="25.5" x14ac:dyDescent="0.25">
      <c r="A216" s="26"/>
      <c r="B216" s="26"/>
      <c r="C216" s="28"/>
      <c r="D216" s="32" t="s">
        <v>221</v>
      </c>
      <c r="E216" s="32" t="s">
        <v>1060</v>
      </c>
      <c r="F216" s="33">
        <f>SUM(F218:F220)</f>
        <v>3450000</v>
      </c>
      <c r="G216" s="33"/>
      <c r="H216" s="33"/>
      <c r="I216" s="33">
        <f>SUM(I217:I220)</f>
        <v>6850000</v>
      </c>
      <c r="J216" s="33" t="s">
        <v>1061</v>
      </c>
      <c r="K216" s="33"/>
      <c r="L216" s="33">
        <f>SUM(L217:L220)</f>
        <v>550000</v>
      </c>
      <c r="M216" s="33">
        <f t="shared" ref="M216:U216" si="93">SUM(M217:M220)</f>
        <v>2625000</v>
      </c>
      <c r="N216" s="33">
        <f t="shared" si="93"/>
        <v>3175000</v>
      </c>
      <c r="O216" s="55">
        <f t="shared" si="91"/>
        <v>0.46350364963503649</v>
      </c>
      <c r="P216" s="35">
        <f>SUMIF($X$217:$X$220,"DDS",$N$217:$N$220)</f>
        <v>3175000</v>
      </c>
      <c r="Q216" s="35">
        <f>SUMIF($X$217:$X$220,"ADD",$N$217:$N$220)</f>
        <v>0</v>
      </c>
      <c r="R216" s="35">
        <f t="shared" si="89"/>
        <v>0</v>
      </c>
      <c r="S216" s="33"/>
      <c r="T216" s="31"/>
      <c r="U216" s="31">
        <f t="shared" si="93"/>
        <v>3675000</v>
      </c>
      <c r="V216" s="15"/>
    </row>
    <row r="217" spans="1:24" hidden="1" x14ac:dyDescent="0.25">
      <c r="A217" s="26"/>
      <c r="B217" s="26"/>
      <c r="C217" s="28">
        <v>1</v>
      </c>
      <c r="D217" s="32" t="s">
        <v>141</v>
      </c>
      <c r="E217" s="32"/>
      <c r="F217" s="33">
        <v>0</v>
      </c>
      <c r="G217" s="33"/>
      <c r="H217" s="33"/>
      <c r="I217" s="33">
        <v>100000</v>
      </c>
      <c r="J217" s="33"/>
      <c r="K217" s="33"/>
      <c r="L217" s="33"/>
      <c r="M217" s="19">
        <f>[1]nov!H204</f>
        <v>100000</v>
      </c>
      <c r="N217" s="33">
        <f>L217+M217</f>
        <v>100000</v>
      </c>
      <c r="O217" s="18">
        <f t="shared" si="91"/>
        <v>1</v>
      </c>
      <c r="P217" s="33"/>
      <c r="Q217" s="33"/>
      <c r="R217" s="33"/>
      <c r="S217" s="33"/>
      <c r="T217" s="33"/>
      <c r="U217" s="33">
        <f>I217-N217</f>
        <v>0</v>
      </c>
      <c r="V217" s="15"/>
      <c r="X217" s="3" t="s">
        <v>142</v>
      </c>
    </row>
    <row r="218" spans="1:24" hidden="1" x14ac:dyDescent="0.25">
      <c r="A218" s="26"/>
      <c r="B218" s="26"/>
      <c r="C218" s="28">
        <v>1</v>
      </c>
      <c r="D218" s="21" t="s">
        <v>222</v>
      </c>
      <c r="E218" s="32"/>
      <c r="F218" s="33">
        <v>150000</v>
      </c>
      <c r="G218" s="33"/>
      <c r="H218" s="33"/>
      <c r="I218" s="33">
        <v>150000</v>
      </c>
      <c r="J218" s="33"/>
      <c r="K218" s="33"/>
      <c r="L218" s="33"/>
      <c r="M218" s="19">
        <f>[1]nov!H205</f>
        <v>150000</v>
      </c>
      <c r="N218" s="19">
        <f t="shared" ref="N218:N220" si="94">L218+M218</f>
        <v>150000</v>
      </c>
      <c r="O218" s="18">
        <f t="shared" si="91"/>
        <v>1</v>
      </c>
      <c r="P218" s="19"/>
      <c r="Q218" s="19"/>
      <c r="R218" s="19"/>
      <c r="S218" s="19"/>
      <c r="T218" s="19"/>
      <c r="U218" s="19">
        <f>I218-N218</f>
        <v>0</v>
      </c>
      <c r="V218" s="15"/>
      <c r="X218" s="3" t="s">
        <v>142</v>
      </c>
    </row>
    <row r="219" spans="1:24" hidden="1" x14ac:dyDescent="0.25">
      <c r="A219" s="26"/>
      <c r="B219" s="26"/>
      <c r="C219" s="28">
        <v>1</v>
      </c>
      <c r="D219" s="21" t="s">
        <v>223</v>
      </c>
      <c r="E219" s="32"/>
      <c r="F219" s="33">
        <v>2100000</v>
      </c>
      <c r="G219" s="33"/>
      <c r="H219" s="33"/>
      <c r="I219" s="33">
        <v>4200000</v>
      </c>
      <c r="J219" s="33"/>
      <c r="K219" s="33"/>
      <c r="L219" s="33">
        <v>350000</v>
      </c>
      <c r="M219" s="19">
        <f>[1]nov!H206</f>
        <v>1575000</v>
      </c>
      <c r="N219" s="19">
        <f t="shared" si="94"/>
        <v>1925000</v>
      </c>
      <c r="O219" s="18">
        <f t="shared" si="91"/>
        <v>0.45833333333333331</v>
      </c>
      <c r="P219" s="19"/>
      <c r="Q219" s="19"/>
      <c r="R219" s="19"/>
      <c r="S219" s="19"/>
      <c r="T219" s="19"/>
      <c r="U219" s="19">
        <f>I219-N219</f>
        <v>2275000</v>
      </c>
      <c r="V219" s="15"/>
      <c r="X219" s="3" t="s">
        <v>142</v>
      </c>
    </row>
    <row r="220" spans="1:24" hidden="1" x14ac:dyDescent="0.25">
      <c r="A220" s="26"/>
      <c r="B220" s="26"/>
      <c r="C220" s="28">
        <v>1</v>
      </c>
      <c r="D220" s="21" t="s">
        <v>224</v>
      </c>
      <c r="E220" s="32"/>
      <c r="F220" s="33">
        <v>1200000</v>
      </c>
      <c r="G220" s="33"/>
      <c r="H220" s="33"/>
      <c r="I220" s="33">
        <v>2400000</v>
      </c>
      <c r="J220" s="33"/>
      <c r="K220" s="33"/>
      <c r="L220" s="33">
        <v>200000</v>
      </c>
      <c r="M220" s="19">
        <f>[1]nov!H207</f>
        <v>800000</v>
      </c>
      <c r="N220" s="19">
        <f t="shared" si="94"/>
        <v>1000000</v>
      </c>
      <c r="O220" s="18">
        <f t="shared" si="91"/>
        <v>0.41666666666666669</v>
      </c>
      <c r="P220" s="19"/>
      <c r="Q220" s="19"/>
      <c r="R220" s="19"/>
      <c r="S220" s="19"/>
      <c r="T220" s="19"/>
      <c r="U220" s="19">
        <f>I220-N220</f>
        <v>1400000</v>
      </c>
      <c r="V220" s="15"/>
      <c r="X220" s="3" t="s">
        <v>142</v>
      </c>
    </row>
    <row r="221" spans="1:24" x14ac:dyDescent="0.25">
      <c r="A221" s="26"/>
      <c r="B221" s="26"/>
      <c r="C221" s="28"/>
      <c r="D221" s="16" t="s">
        <v>225</v>
      </c>
      <c r="E221" s="30"/>
      <c r="F221" s="31">
        <f>F222+F230+F251+F245+F249+F256</f>
        <v>162850000</v>
      </c>
      <c r="G221" s="31"/>
      <c r="H221" s="31"/>
      <c r="I221" s="31">
        <f>I222+I230+I245+I249+I251+I256</f>
        <v>163095000</v>
      </c>
      <c r="J221" s="31"/>
      <c r="K221" s="31"/>
      <c r="L221" s="31">
        <f>L222+L230+L245+L249+L251+L256</f>
        <v>25475000</v>
      </c>
      <c r="M221" s="31">
        <f>M222+M230+M245+M249+M251+M256</f>
        <v>119273000</v>
      </c>
      <c r="N221" s="31">
        <f>N222+N230+N245+N249+N251+N256</f>
        <v>144748000</v>
      </c>
      <c r="O221" s="18">
        <f t="shared" si="91"/>
        <v>0.88750728103252707</v>
      </c>
      <c r="P221" s="31">
        <f t="shared" ref="P221:S221" si="95">P222+P230+P245+P249+P251+P256</f>
        <v>144748000</v>
      </c>
      <c r="Q221" s="31">
        <f t="shared" si="95"/>
        <v>0</v>
      </c>
      <c r="R221" s="31">
        <f t="shared" si="95"/>
        <v>0</v>
      </c>
      <c r="S221" s="31">
        <f t="shared" si="95"/>
        <v>0</v>
      </c>
      <c r="T221" s="31"/>
      <c r="U221" s="31">
        <f>U222+U230+U245+U249+U251+U256</f>
        <v>18347000</v>
      </c>
      <c r="V221" s="15"/>
    </row>
    <row r="222" spans="1:24" ht="38.25" x14ac:dyDescent="0.25">
      <c r="A222" s="26"/>
      <c r="B222" s="26"/>
      <c r="C222" s="26"/>
      <c r="D222" s="32" t="s">
        <v>226</v>
      </c>
      <c r="E222" s="32" t="s">
        <v>1062</v>
      </c>
      <c r="F222" s="35">
        <f t="shared" ref="F222:U222" si="96">SUM(F228:F228)</f>
        <v>25200000</v>
      </c>
      <c r="G222" s="35"/>
      <c r="H222" s="35"/>
      <c r="I222" s="35">
        <f>SUM(I223:I229)</f>
        <v>33330000</v>
      </c>
      <c r="J222" s="35" t="s">
        <v>1039</v>
      </c>
      <c r="K222" s="35"/>
      <c r="L222" s="35">
        <f t="shared" ref="L222:N222" si="97">SUM(L223:L229)</f>
        <v>8130000</v>
      </c>
      <c r="M222" s="35">
        <f t="shared" si="97"/>
        <v>25200000</v>
      </c>
      <c r="N222" s="35">
        <f t="shared" si="97"/>
        <v>33330000</v>
      </c>
      <c r="O222" s="55">
        <f t="shared" si="91"/>
        <v>1</v>
      </c>
      <c r="P222" s="35">
        <f>SUMIF($X$223:$X$229,"DDS",$N$223:$N$229)</f>
        <v>33330000</v>
      </c>
      <c r="Q222" s="35">
        <f>SUMIF($X$223:$X$229,"ADD",$N$223:$N$229)</f>
        <v>0</v>
      </c>
      <c r="R222" s="35">
        <f t="shared" ref="R222:R256" si="98">N222-P222-Q222</f>
        <v>0</v>
      </c>
      <c r="S222" s="35"/>
      <c r="T222" s="27"/>
      <c r="U222" s="27">
        <f t="shared" si="96"/>
        <v>0</v>
      </c>
      <c r="V222" s="15"/>
    </row>
    <row r="223" spans="1:24" hidden="1" x14ac:dyDescent="0.25">
      <c r="A223" s="26"/>
      <c r="B223" s="26"/>
      <c r="C223" s="28">
        <v>1</v>
      </c>
      <c r="D223" s="32" t="s">
        <v>141</v>
      </c>
      <c r="E223" s="32"/>
      <c r="F223" s="35">
        <v>0</v>
      </c>
      <c r="G223" s="35"/>
      <c r="H223" s="35"/>
      <c r="I223" s="35">
        <v>100000</v>
      </c>
      <c r="J223" s="35"/>
      <c r="K223" s="35"/>
      <c r="L223" s="35">
        <v>100000</v>
      </c>
      <c r="M223" s="35">
        <f>[1]nov!H210</f>
        <v>0</v>
      </c>
      <c r="N223" s="35">
        <f>L223+M223</f>
        <v>100000</v>
      </c>
      <c r="O223" s="55">
        <f t="shared" si="91"/>
        <v>1</v>
      </c>
      <c r="P223" s="35"/>
      <c r="Q223" s="35"/>
      <c r="R223" s="35">
        <f t="shared" si="98"/>
        <v>100000</v>
      </c>
      <c r="S223" s="35"/>
      <c r="T223" s="35"/>
      <c r="U223" s="35">
        <f t="shared" ref="U223:U229" si="99">I223-N223</f>
        <v>0</v>
      </c>
      <c r="V223" s="15"/>
      <c r="X223" s="3" t="s">
        <v>142</v>
      </c>
    </row>
    <row r="224" spans="1:24" hidden="1" x14ac:dyDescent="0.25">
      <c r="A224" s="26"/>
      <c r="B224" s="26"/>
      <c r="C224" s="28">
        <v>1</v>
      </c>
      <c r="D224" s="32" t="s">
        <v>157</v>
      </c>
      <c r="E224" s="32"/>
      <c r="F224" s="35">
        <v>0</v>
      </c>
      <c r="G224" s="35"/>
      <c r="H224" s="35"/>
      <c r="I224" s="35">
        <v>300000</v>
      </c>
      <c r="J224" s="35"/>
      <c r="K224" s="35"/>
      <c r="L224" s="35">
        <v>300000</v>
      </c>
      <c r="M224" s="35">
        <f>[1]nov!H211</f>
        <v>0</v>
      </c>
      <c r="N224" s="35">
        <f t="shared" ref="N224:N228" si="100">L224+M224</f>
        <v>300000</v>
      </c>
      <c r="O224" s="55">
        <f t="shared" si="91"/>
        <v>1</v>
      </c>
      <c r="P224" s="35"/>
      <c r="Q224" s="35"/>
      <c r="R224" s="35">
        <f t="shared" si="98"/>
        <v>300000</v>
      </c>
      <c r="S224" s="35"/>
      <c r="T224" s="35"/>
      <c r="U224" s="35">
        <f t="shared" si="99"/>
        <v>0</v>
      </c>
      <c r="V224" s="15"/>
      <c r="X224" s="3" t="s">
        <v>142</v>
      </c>
    </row>
    <row r="225" spans="1:24" ht="25.5" hidden="1" x14ac:dyDescent="0.25">
      <c r="A225" s="26"/>
      <c r="B225" s="26"/>
      <c r="C225" s="28">
        <v>1</v>
      </c>
      <c r="D225" s="32" t="s">
        <v>227</v>
      </c>
      <c r="E225" s="32"/>
      <c r="F225" s="35">
        <v>0</v>
      </c>
      <c r="G225" s="35"/>
      <c r="H225" s="35"/>
      <c r="I225" s="35">
        <v>2430000</v>
      </c>
      <c r="J225" s="35"/>
      <c r="K225" s="35"/>
      <c r="L225" s="35">
        <v>2430000</v>
      </c>
      <c r="M225" s="35">
        <f>[1]nov!H212</f>
        <v>0</v>
      </c>
      <c r="N225" s="35">
        <f t="shared" si="100"/>
        <v>2430000</v>
      </c>
      <c r="O225" s="55">
        <f t="shared" si="91"/>
        <v>1</v>
      </c>
      <c r="P225" s="35"/>
      <c r="Q225" s="35"/>
      <c r="R225" s="35">
        <f t="shared" si="98"/>
        <v>2430000</v>
      </c>
      <c r="S225" s="35"/>
      <c r="T225" s="35"/>
      <c r="U225" s="35">
        <f t="shared" si="99"/>
        <v>0</v>
      </c>
      <c r="V225" s="15"/>
      <c r="X225" s="3" t="s">
        <v>142</v>
      </c>
    </row>
    <row r="226" spans="1:24" hidden="1" x14ac:dyDescent="0.25">
      <c r="A226" s="26"/>
      <c r="B226" s="26"/>
      <c r="C226" s="28">
        <v>1</v>
      </c>
      <c r="D226" s="32" t="s">
        <v>147</v>
      </c>
      <c r="E226" s="32"/>
      <c r="F226" s="35">
        <v>0</v>
      </c>
      <c r="G226" s="35"/>
      <c r="H226" s="35"/>
      <c r="I226" s="35">
        <v>900000</v>
      </c>
      <c r="J226" s="35"/>
      <c r="K226" s="35"/>
      <c r="L226" s="35">
        <v>900000</v>
      </c>
      <c r="M226" s="35">
        <f>[1]nov!H213</f>
        <v>0</v>
      </c>
      <c r="N226" s="35">
        <f t="shared" si="100"/>
        <v>900000</v>
      </c>
      <c r="O226" s="55">
        <f t="shared" si="91"/>
        <v>1</v>
      </c>
      <c r="P226" s="35"/>
      <c r="Q226" s="35"/>
      <c r="R226" s="35">
        <f t="shared" si="98"/>
        <v>900000</v>
      </c>
      <c r="S226" s="35"/>
      <c r="T226" s="35"/>
      <c r="U226" s="35">
        <f t="shared" si="99"/>
        <v>0</v>
      </c>
      <c r="V226" s="15"/>
      <c r="X226" s="3" t="s">
        <v>142</v>
      </c>
    </row>
    <row r="227" spans="1:24" hidden="1" x14ac:dyDescent="0.25">
      <c r="A227" s="26"/>
      <c r="B227" s="26"/>
      <c r="C227" s="28">
        <v>1</v>
      </c>
      <c r="D227" s="32" t="s">
        <v>228</v>
      </c>
      <c r="E227" s="32"/>
      <c r="F227" s="35">
        <v>0</v>
      </c>
      <c r="G227" s="35"/>
      <c r="H227" s="35"/>
      <c r="I227" s="35">
        <v>550000</v>
      </c>
      <c r="J227" s="35"/>
      <c r="K227" s="35"/>
      <c r="L227" s="35">
        <v>550000</v>
      </c>
      <c r="M227" s="35">
        <f>[1]nov!H214</f>
        <v>0</v>
      </c>
      <c r="N227" s="35">
        <f t="shared" si="100"/>
        <v>550000</v>
      </c>
      <c r="O227" s="55">
        <f t="shared" si="91"/>
        <v>1</v>
      </c>
      <c r="P227" s="35"/>
      <c r="Q227" s="35"/>
      <c r="R227" s="35">
        <f t="shared" si="98"/>
        <v>550000</v>
      </c>
      <c r="S227" s="35"/>
      <c r="T227" s="35"/>
      <c r="U227" s="35">
        <f t="shared" si="99"/>
        <v>0</v>
      </c>
      <c r="V227" s="15"/>
      <c r="X227" s="3" t="s">
        <v>142</v>
      </c>
    </row>
    <row r="228" spans="1:24" hidden="1" x14ac:dyDescent="0.25">
      <c r="A228" s="26"/>
      <c r="B228" s="26"/>
      <c r="C228" s="28">
        <v>1</v>
      </c>
      <c r="D228" s="21" t="s">
        <v>229</v>
      </c>
      <c r="E228" s="32"/>
      <c r="F228" s="22">
        <v>25200000</v>
      </c>
      <c r="G228" s="22"/>
      <c r="H228" s="22"/>
      <c r="I228" s="22">
        <v>25200000</v>
      </c>
      <c r="J228" s="22"/>
      <c r="K228" s="22"/>
      <c r="L228" s="19"/>
      <c r="M228" s="19">
        <f>[1]nov!H215</f>
        <v>25200000</v>
      </c>
      <c r="N228" s="19">
        <f t="shared" si="100"/>
        <v>25200000</v>
      </c>
      <c r="O228" s="55">
        <f t="shared" si="91"/>
        <v>1</v>
      </c>
      <c r="P228" s="19"/>
      <c r="Q228" s="19"/>
      <c r="R228" s="35">
        <f t="shared" si="98"/>
        <v>25200000</v>
      </c>
      <c r="S228" s="19"/>
      <c r="T228" s="19"/>
      <c r="U228" s="19">
        <f t="shared" si="99"/>
        <v>0</v>
      </c>
      <c r="V228" s="15"/>
      <c r="X228" s="3" t="s">
        <v>142</v>
      </c>
    </row>
    <row r="229" spans="1:24" hidden="1" x14ac:dyDescent="0.25">
      <c r="A229" s="26"/>
      <c r="B229" s="26"/>
      <c r="C229" s="28">
        <v>1</v>
      </c>
      <c r="D229" s="21" t="s">
        <v>230</v>
      </c>
      <c r="E229" s="32"/>
      <c r="F229" s="22">
        <v>0</v>
      </c>
      <c r="G229" s="22"/>
      <c r="H229" s="22"/>
      <c r="I229" s="22">
        <v>3850000</v>
      </c>
      <c r="J229" s="22"/>
      <c r="K229" s="22"/>
      <c r="L229" s="19">
        <v>3850000</v>
      </c>
      <c r="M229" s="19">
        <f>[1]nov!H216</f>
        <v>0</v>
      </c>
      <c r="N229" s="19">
        <f>L229+M229</f>
        <v>3850000</v>
      </c>
      <c r="O229" s="55">
        <f t="shared" si="91"/>
        <v>1</v>
      </c>
      <c r="P229" s="19"/>
      <c r="Q229" s="19"/>
      <c r="R229" s="35">
        <f t="shared" si="98"/>
        <v>3850000</v>
      </c>
      <c r="S229" s="19"/>
      <c r="T229" s="19"/>
      <c r="U229" s="19">
        <f t="shared" si="99"/>
        <v>0</v>
      </c>
      <c r="V229" s="15"/>
      <c r="X229" s="3" t="s">
        <v>142</v>
      </c>
    </row>
    <row r="230" spans="1:24" ht="38.25" x14ac:dyDescent="0.25">
      <c r="A230" s="15"/>
      <c r="B230" s="15"/>
      <c r="C230" s="26"/>
      <c r="D230" s="21" t="s">
        <v>231</v>
      </c>
      <c r="E230" s="32" t="s">
        <v>1063</v>
      </c>
      <c r="F230" s="56">
        <f>SUM(F231:F244)</f>
        <v>25630000</v>
      </c>
      <c r="G230" s="56"/>
      <c r="H230" s="56"/>
      <c r="I230" s="56">
        <f>SUM(I231:I244)</f>
        <v>25630000</v>
      </c>
      <c r="J230" s="56" t="s">
        <v>1039</v>
      </c>
      <c r="K230" s="56"/>
      <c r="L230" s="56">
        <f t="shared" ref="L230:U230" si="101">SUM(L231:L244)</f>
        <v>2215000</v>
      </c>
      <c r="M230" s="56">
        <f t="shared" si="101"/>
        <v>16763000</v>
      </c>
      <c r="N230" s="56">
        <f t="shared" si="101"/>
        <v>18978000</v>
      </c>
      <c r="O230" s="55">
        <f t="shared" si="91"/>
        <v>0.74046039797112762</v>
      </c>
      <c r="P230" s="35">
        <f>SUMIF($X$231:$X$244,"DDS",$N$231:$N$244)</f>
        <v>18978000</v>
      </c>
      <c r="Q230" s="35">
        <f>SUMIF($X$231:$X$244,"ADD",$N$231:$N$244)</f>
        <v>0</v>
      </c>
      <c r="R230" s="35">
        <f t="shared" si="98"/>
        <v>0</v>
      </c>
      <c r="S230" s="56"/>
      <c r="T230" s="29"/>
      <c r="U230" s="29">
        <f t="shared" si="101"/>
        <v>6652000</v>
      </c>
      <c r="V230" s="15"/>
    </row>
    <row r="231" spans="1:24" hidden="1" x14ac:dyDescent="0.25">
      <c r="A231" s="15"/>
      <c r="B231" s="15"/>
      <c r="C231" s="28">
        <v>1</v>
      </c>
      <c r="D231" s="21" t="s">
        <v>95</v>
      </c>
      <c r="E231" s="32"/>
      <c r="F231" s="22">
        <v>200000</v>
      </c>
      <c r="G231" s="22"/>
      <c r="H231" s="22"/>
      <c r="I231" s="22">
        <v>200000</v>
      </c>
      <c r="J231" s="22"/>
      <c r="K231" s="22"/>
      <c r="L231" s="19"/>
      <c r="M231" s="19">
        <f>[1]nov!H218</f>
        <v>200000</v>
      </c>
      <c r="N231" s="19">
        <f>L231+M231</f>
        <v>200000</v>
      </c>
      <c r="O231" s="55">
        <f t="shared" si="91"/>
        <v>1</v>
      </c>
      <c r="P231" s="19"/>
      <c r="Q231" s="19"/>
      <c r="R231" s="35">
        <f t="shared" si="98"/>
        <v>200000</v>
      </c>
      <c r="S231" s="19"/>
      <c r="T231" s="19"/>
      <c r="U231" s="19">
        <f t="shared" ref="U231:U244" si="102">I231-N231</f>
        <v>0</v>
      </c>
      <c r="V231" s="15"/>
      <c r="X231" s="3" t="s">
        <v>142</v>
      </c>
    </row>
    <row r="232" spans="1:24" hidden="1" x14ac:dyDescent="0.25">
      <c r="A232" s="15"/>
      <c r="B232" s="15"/>
      <c r="C232" s="28">
        <v>1</v>
      </c>
      <c r="D232" s="21" t="s">
        <v>157</v>
      </c>
      <c r="E232" s="32"/>
      <c r="F232" s="22">
        <v>300000</v>
      </c>
      <c r="G232" s="22"/>
      <c r="H232" s="22"/>
      <c r="I232" s="22">
        <v>300000</v>
      </c>
      <c r="J232" s="22"/>
      <c r="K232" s="22"/>
      <c r="L232" s="19"/>
      <c r="M232" s="19">
        <f>[1]nov!H219</f>
        <v>300000</v>
      </c>
      <c r="N232" s="19">
        <f t="shared" ref="N232:N248" si="103">L232+M232</f>
        <v>300000</v>
      </c>
      <c r="O232" s="55">
        <f t="shared" si="91"/>
        <v>1</v>
      </c>
      <c r="P232" s="19"/>
      <c r="Q232" s="19"/>
      <c r="R232" s="35">
        <f t="shared" si="98"/>
        <v>300000</v>
      </c>
      <c r="S232" s="19"/>
      <c r="T232" s="19"/>
      <c r="U232" s="19">
        <f t="shared" si="102"/>
        <v>0</v>
      </c>
      <c r="V232" s="15"/>
      <c r="X232" s="3" t="s">
        <v>142</v>
      </c>
    </row>
    <row r="233" spans="1:24" hidden="1" x14ac:dyDescent="0.25">
      <c r="A233" s="15"/>
      <c r="B233" s="15"/>
      <c r="C233" s="28">
        <v>1</v>
      </c>
      <c r="D233" s="21" t="s">
        <v>232</v>
      </c>
      <c r="E233" s="32"/>
      <c r="F233" s="22">
        <v>200000</v>
      </c>
      <c r="G233" s="22"/>
      <c r="H233" s="22"/>
      <c r="I233" s="22">
        <v>200000</v>
      </c>
      <c r="J233" s="22"/>
      <c r="K233" s="22"/>
      <c r="L233" s="19"/>
      <c r="M233" s="19">
        <f>[1]nov!H220</f>
        <v>200000</v>
      </c>
      <c r="N233" s="19">
        <f t="shared" si="103"/>
        <v>200000</v>
      </c>
      <c r="O233" s="55">
        <f t="shared" si="91"/>
        <v>1</v>
      </c>
      <c r="P233" s="19"/>
      <c r="Q233" s="19"/>
      <c r="R233" s="35">
        <f t="shared" si="98"/>
        <v>200000</v>
      </c>
      <c r="S233" s="19"/>
      <c r="T233" s="19"/>
      <c r="U233" s="19">
        <f t="shared" si="102"/>
        <v>0</v>
      </c>
      <c r="V233" s="15"/>
      <c r="X233" s="3" t="s">
        <v>142</v>
      </c>
    </row>
    <row r="234" spans="1:24" hidden="1" x14ac:dyDescent="0.25">
      <c r="A234" s="15"/>
      <c r="B234" s="15"/>
      <c r="C234" s="28">
        <v>1</v>
      </c>
      <c r="D234" s="21" t="s">
        <v>233</v>
      </c>
      <c r="E234" s="32"/>
      <c r="F234" s="22">
        <v>4860000</v>
      </c>
      <c r="G234" s="22"/>
      <c r="H234" s="22"/>
      <c r="I234" s="22">
        <v>4860000</v>
      </c>
      <c r="J234" s="22"/>
      <c r="K234" s="22"/>
      <c r="L234" s="19">
        <v>1215000</v>
      </c>
      <c r="M234" s="19">
        <f>[1]nov!H221</f>
        <v>3645000</v>
      </c>
      <c r="N234" s="19">
        <f t="shared" si="103"/>
        <v>4860000</v>
      </c>
      <c r="O234" s="55">
        <f t="shared" si="91"/>
        <v>1</v>
      </c>
      <c r="P234" s="19"/>
      <c r="Q234" s="19"/>
      <c r="R234" s="35">
        <f t="shared" si="98"/>
        <v>4860000</v>
      </c>
      <c r="S234" s="19"/>
      <c r="T234" s="19"/>
      <c r="U234" s="19">
        <f t="shared" si="102"/>
        <v>0</v>
      </c>
      <c r="V234" s="15"/>
      <c r="X234" s="3" t="s">
        <v>142</v>
      </c>
    </row>
    <row r="235" spans="1:24" hidden="1" x14ac:dyDescent="0.25">
      <c r="A235" s="15"/>
      <c r="B235" s="15"/>
      <c r="C235" s="28">
        <v>1</v>
      </c>
      <c r="D235" s="21" t="s">
        <v>234</v>
      </c>
      <c r="E235" s="32"/>
      <c r="F235" s="22">
        <v>1350000</v>
      </c>
      <c r="G235" s="22"/>
      <c r="H235" s="22"/>
      <c r="I235" s="22">
        <v>1350000</v>
      </c>
      <c r="J235" s="22"/>
      <c r="K235" s="22"/>
      <c r="L235" s="19"/>
      <c r="M235" s="19">
        <f>[1]nov!H222</f>
        <v>1350000</v>
      </c>
      <c r="N235" s="19">
        <f t="shared" si="103"/>
        <v>1350000</v>
      </c>
      <c r="O235" s="55">
        <f t="shared" si="91"/>
        <v>1</v>
      </c>
      <c r="P235" s="19"/>
      <c r="Q235" s="19"/>
      <c r="R235" s="35">
        <f t="shared" si="98"/>
        <v>1350000</v>
      </c>
      <c r="S235" s="19"/>
      <c r="T235" s="19"/>
      <c r="U235" s="19">
        <f t="shared" si="102"/>
        <v>0</v>
      </c>
      <c r="V235" s="15"/>
      <c r="X235" s="3" t="s">
        <v>142</v>
      </c>
    </row>
    <row r="236" spans="1:24" hidden="1" x14ac:dyDescent="0.25">
      <c r="A236" s="15"/>
      <c r="B236" s="15"/>
      <c r="C236" s="28">
        <v>2</v>
      </c>
      <c r="D236" s="21" t="s">
        <v>235</v>
      </c>
      <c r="E236" s="32"/>
      <c r="F236" s="22">
        <v>600000</v>
      </c>
      <c r="G236" s="22"/>
      <c r="H236" s="22"/>
      <c r="I236" s="22">
        <v>600000</v>
      </c>
      <c r="J236" s="22"/>
      <c r="K236" s="22"/>
      <c r="L236" s="19"/>
      <c r="M236" s="19">
        <f>[1]nov!H223</f>
        <v>600000</v>
      </c>
      <c r="N236" s="19">
        <f t="shared" si="103"/>
        <v>600000</v>
      </c>
      <c r="O236" s="55">
        <f t="shared" si="91"/>
        <v>1</v>
      </c>
      <c r="P236" s="19"/>
      <c r="Q236" s="19"/>
      <c r="R236" s="35">
        <f t="shared" si="98"/>
        <v>600000</v>
      </c>
      <c r="S236" s="19"/>
      <c r="T236" s="19"/>
      <c r="U236" s="19">
        <f t="shared" si="102"/>
        <v>0</v>
      </c>
      <c r="V236" s="15"/>
      <c r="X236" s="3" t="s">
        <v>142</v>
      </c>
    </row>
    <row r="237" spans="1:24" hidden="1" x14ac:dyDescent="0.25">
      <c r="A237" s="15"/>
      <c r="B237" s="15"/>
      <c r="C237" s="28">
        <v>3</v>
      </c>
      <c r="D237" s="21" t="s">
        <v>236</v>
      </c>
      <c r="E237" s="32"/>
      <c r="F237" s="22">
        <v>4800000</v>
      </c>
      <c r="G237" s="22"/>
      <c r="H237" s="22"/>
      <c r="I237" s="22">
        <v>4800000</v>
      </c>
      <c r="J237" s="22"/>
      <c r="K237" s="22"/>
      <c r="L237" s="19">
        <v>800000</v>
      </c>
      <c r="M237" s="19">
        <f>[1]nov!H224</f>
        <v>4000000</v>
      </c>
      <c r="N237" s="19">
        <f t="shared" si="103"/>
        <v>4800000</v>
      </c>
      <c r="O237" s="55">
        <f t="shared" si="91"/>
        <v>1</v>
      </c>
      <c r="P237" s="19"/>
      <c r="Q237" s="19"/>
      <c r="R237" s="35">
        <f t="shared" si="98"/>
        <v>4800000</v>
      </c>
      <c r="S237" s="19"/>
      <c r="T237" s="19"/>
      <c r="U237" s="19">
        <f t="shared" si="102"/>
        <v>0</v>
      </c>
      <c r="V237" s="15"/>
      <c r="X237" s="3" t="s">
        <v>142</v>
      </c>
    </row>
    <row r="238" spans="1:24" hidden="1" x14ac:dyDescent="0.25">
      <c r="A238" s="15"/>
      <c r="B238" s="15"/>
      <c r="C238" s="28">
        <v>4</v>
      </c>
      <c r="D238" s="21" t="s">
        <v>237</v>
      </c>
      <c r="E238" s="32"/>
      <c r="F238" s="22">
        <v>300000</v>
      </c>
      <c r="G238" s="22"/>
      <c r="H238" s="22"/>
      <c r="I238" s="22">
        <v>300000</v>
      </c>
      <c r="J238" s="22"/>
      <c r="K238" s="22"/>
      <c r="L238" s="19"/>
      <c r="M238" s="19">
        <f>[1]nov!H225</f>
        <v>25000</v>
      </c>
      <c r="N238" s="19">
        <f t="shared" si="103"/>
        <v>25000</v>
      </c>
      <c r="O238" s="55">
        <f t="shared" si="91"/>
        <v>8.3333333333333329E-2</v>
      </c>
      <c r="P238" s="19"/>
      <c r="Q238" s="19"/>
      <c r="R238" s="35">
        <f t="shared" si="98"/>
        <v>25000</v>
      </c>
      <c r="S238" s="19"/>
      <c r="T238" s="19"/>
      <c r="U238" s="19">
        <f t="shared" si="102"/>
        <v>275000</v>
      </c>
      <c r="V238" s="15"/>
      <c r="X238" s="3" t="s">
        <v>142</v>
      </c>
    </row>
    <row r="239" spans="1:24" hidden="1" x14ac:dyDescent="0.25">
      <c r="A239" s="15"/>
      <c r="B239" s="15"/>
      <c r="C239" s="28">
        <v>4</v>
      </c>
      <c r="D239" s="21" t="s">
        <v>238</v>
      </c>
      <c r="E239" s="32"/>
      <c r="F239" s="22">
        <v>320000</v>
      </c>
      <c r="G239" s="22"/>
      <c r="H239" s="22"/>
      <c r="I239" s="22">
        <v>320000</v>
      </c>
      <c r="J239" s="22"/>
      <c r="K239" s="22"/>
      <c r="L239" s="19"/>
      <c r="M239" s="19">
        <f>[1]nov!H226</f>
        <v>0</v>
      </c>
      <c r="N239" s="19">
        <f t="shared" si="103"/>
        <v>0</v>
      </c>
      <c r="O239" s="55">
        <f t="shared" si="91"/>
        <v>0</v>
      </c>
      <c r="P239" s="19"/>
      <c r="Q239" s="19"/>
      <c r="R239" s="35">
        <f t="shared" si="98"/>
        <v>0</v>
      </c>
      <c r="S239" s="19"/>
      <c r="T239" s="19"/>
      <c r="U239" s="19">
        <f t="shared" si="102"/>
        <v>320000</v>
      </c>
      <c r="V239" s="15"/>
      <c r="X239" s="3" t="s">
        <v>142</v>
      </c>
    </row>
    <row r="240" spans="1:24" hidden="1" x14ac:dyDescent="0.25">
      <c r="A240" s="15"/>
      <c r="B240" s="15"/>
      <c r="C240" s="28">
        <v>4</v>
      </c>
      <c r="D240" s="21" t="s">
        <v>239</v>
      </c>
      <c r="E240" s="32"/>
      <c r="F240" s="22">
        <v>1200000</v>
      </c>
      <c r="G240" s="22"/>
      <c r="H240" s="22"/>
      <c r="I240" s="22">
        <v>1200000</v>
      </c>
      <c r="J240" s="22"/>
      <c r="K240" s="22"/>
      <c r="L240" s="19">
        <v>200000</v>
      </c>
      <c r="M240" s="19">
        <f>[1]nov!H227</f>
        <v>1000000</v>
      </c>
      <c r="N240" s="19">
        <f t="shared" si="103"/>
        <v>1200000</v>
      </c>
      <c r="O240" s="55">
        <f t="shared" si="91"/>
        <v>1</v>
      </c>
      <c r="P240" s="19"/>
      <c r="Q240" s="19"/>
      <c r="R240" s="35">
        <f t="shared" si="98"/>
        <v>1200000</v>
      </c>
      <c r="S240" s="19"/>
      <c r="T240" s="19"/>
      <c r="U240" s="19">
        <f t="shared" si="102"/>
        <v>0</v>
      </c>
      <c r="V240" s="15"/>
      <c r="X240" s="3" t="s">
        <v>142</v>
      </c>
    </row>
    <row r="241" spans="1:24" hidden="1" x14ac:dyDescent="0.25">
      <c r="A241" s="15"/>
      <c r="B241" s="15"/>
      <c r="C241" s="28">
        <v>4</v>
      </c>
      <c r="D241" s="21" t="s">
        <v>240</v>
      </c>
      <c r="E241" s="32"/>
      <c r="F241" s="22">
        <v>0</v>
      </c>
      <c r="G241" s="22"/>
      <c r="H241" s="22"/>
      <c r="I241" s="22">
        <v>0</v>
      </c>
      <c r="J241" s="22"/>
      <c r="K241" s="22"/>
      <c r="L241" s="19"/>
      <c r="M241" s="19">
        <f>[1]nov!H228</f>
        <v>0</v>
      </c>
      <c r="N241" s="19">
        <f>L241+M241</f>
        <v>0</v>
      </c>
      <c r="O241" s="55" t="e">
        <f t="shared" si="91"/>
        <v>#DIV/0!</v>
      </c>
      <c r="P241" s="19"/>
      <c r="Q241" s="19"/>
      <c r="R241" s="35">
        <f t="shared" si="98"/>
        <v>0</v>
      </c>
      <c r="S241" s="19"/>
      <c r="T241" s="19"/>
      <c r="U241" s="19">
        <f t="shared" si="102"/>
        <v>0</v>
      </c>
      <c r="V241" s="15"/>
      <c r="X241" s="3" t="s">
        <v>142</v>
      </c>
    </row>
    <row r="242" spans="1:24" hidden="1" x14ac:dyDescent="0.25">
      <c r="A242" s="15"/>
      <c r="B242" s="15"/>
      <c r="C242" s="28">
        <v>4</v>
      </c>
      <c r="D242" s="21" t="s">
        <v>241</v>
      </c>
      <c r="E242" s="32"/>
      <c r="F242" s="22">
        <v>3000000</v>
      </c>
      <c r="G242" s="22"/>
      <c r="H242" s="22"/>
      <c r="I242" s="22">
        <v>3000000</v>
      </c>
      <c r="J242" s="22"/>
      <c r="K242" s="22"/>
      <c r="L242" s="19"/>
      <c r="M242" s="19">
        <f>[1]nov!H229</f>
        <v>2944000</v>
      </c>
      <c r="N242" s="19">
        <f t="shared" si="103"/>
        <v>2944000</v>
      </c>
      <c r="O242" s="55">
        <f t="shared" si="91"/>
        <v>0.98133333333333328</v>
      </c>
      <c r="P242" s="19"/>
      <c r="Q242" s="19"/>
      <c r="R242" s="35">
        <f t="shared" si="98"/>
        <v>2944000</v>
      </c>
      <c r="S242" s="19"/>
      <c r="T242" s="19"/>
      <c r="U242" s="19">
        <f t="shared" si="102"/>
        <v>56000</v>
      </c>
      <c r="V242" s="15"/>
      <c r="X242" s="3" t="s">
        <v>142</v>
      </c>
    </row>
    <row r="243" spans="1:24" hidden="1" x14ac:dyDescent="0.25">
      <c r="A243" s="15"/>
      <c r="B243" s="15"/>
      <c r="C243" s="28">
        <v>4</v>
      </c>
      <c r="D243" s="21" t="s">
        <v>242</v>
      </c>
      <c r="E243" s="32"/>
      <c r="F243" s="22">
        <v>6000000</v>
      </c>
      <c r="G243" s="22"/>
      <c r="H243" s="22"/>
      <c r="I243" s="22">
        <v>6000000</v>
      </c>
      <c r="J243" s="22"/>
      <c r="K243" s="22"/>
      <c r="L243" s="19"/>
      <c r="M243" s="19">
        <f>[1]nov!H230</f>
        <v>0</v>
      </c>
      <c r="N243" s="19">
        <f t="shared" si="103"/>
        <v>0</v>
      </c>
      <c r="O243" s="55">
        <f t="shared" si="91"/>
        <v>0</v>
      </c>
      <c r="P243" s="19"/>
      <c r="Q243" s="19"/>
      <c r="R243" s="35">
        <f t="shared" si="98"/>
        <v>0</v>
      </c>
      <c r="S243" s="19"/>
      <c r="T243" s="19"/>
      <c r="U243" s="19">
        <f t="shared" si="102"/>
        <v>6000000</v>
      </c>
      <c r="V243" s="15"/>
      <c r="X243" s="3" t="s">
        <v>142</v>
      </c>
    </row>
    <row r="244" spans="1:24" hidden="1" x14ac:dyDescent="0.25">
      <c r="A244" s="15"/>
      <c r="B244" s="15"/>
      <c r="C244" s="28">
        <v>4</v>
      </c>
      <c r="D244" s="21" t="s">
        <v>243</v>
      </c>
      <c r="E244" s="32"/>
      <c r="F244" s="22">
        <v>2500000</v>
      </c>
      <c r="G244" s="22"/>
      <c r="H244" s="22"/>
      <c r="I244" s="22">
        <v>2500000</v>
      </c>
      <c r="J244" s="22"/>
      <c r="K244" s="22"/>
      <c r="L244" s="19"/>
      <c r="M244" s="19">
        <f>[1]nov!H231</f>
        <v>2499000</v>
      </c>
      <c r="N244" s="19">
        <f t="shared" si="103"/>
        <v>2499000</v>
      </c>
      <c r="O244" s="55">
        <f t="shared" si="91"/>
        <v>0.99960000000000004</v>
      </c>
      <c r="P244" s="19"/>
      <c r="Q244" s="19"/>
      <c r="R244" s="35">
        <f t="shared" si="98"/>
        <v>2499000</v>
      </c>
      <c r="S244" s="19"/>
      <c r="T244" s="19"/>
      <c r="U244" s="19">
        <f t="shared" si="102"/>
        <v>1000</v>
      </c>
      <c r="V244" s="15"/>
      <c r="X244" s="3" t="s">
        <v>142</v>
      </c>
    </row>
    <row r="245" spans="1:24" ht="38.25" x14ac:dyDescent="0.25">
      <c r="A245" s="15"/>
      <c r="B245" s="15"/>
      <c r="C245" s="28"/>
      <c r="D245" s="32" t="s">
        <v>244</v>
      </c>
      <c r="E245" s="32" t="s">
        <v>1064</v>
      </c>
      <c r="F245" s="22">
        <f>SUM(F246:F248)</f>
        <v>5100000</v>
      </c>
      <c r="G245" s="22"/>
      <c r="H245" s="22"/>
      <c r="I245" s="22">
        <f>SUM(I246:I248)</f>
        <v>5100000</v>
      </c>
      <c r="J245" s="22" t="s">
        <v>1061</v>
      </c>
      <c r="K245" s="22"/>
      <c r="L245" s="22">
        <f t="shared" ref="L245:U245" si="104">SUM(L246:L248)</f>
        <v>900000</v>
      </c>
      <c r="M245" s="22">
        <f t="shared" si="104"/>
        <v>2400000</v>
      </c>
      <c r="N245" s="22">
        <f t="shared" si="104"/>
        <v>3300000</v>
      </c>
      <c r="O245" s="55">
        <f t="shared" si="91"/>
        <v>0.6470588235294118</v>
      </c>
      <c r="P245" s="35">
        <f>SUMIF($X$246:$X$248,"DDS",$N$246:$N$248)</f>
        <v>3300000</v>
      </c>
      <c r="Q245" s="35">
        <f>SUMIF($X$246:$X$248,"ADD",$N$246:$N$248)</f>
        <v>0</v>
      </c>
      <c r="R245" s="35">
        <f t="shared" si="98"/>
        <v>0</v>
      </c>
      <c r="S245" s="22"/>
      <c r="T245" s="20"/>
      <c r="U245" s="20">
        <f t="shared" si="104"/>
        <v>1800000</v>
      </c>
      <c r="V245" s="15"/>
    </row>
    <row r="246" spans="1:24" hidden="1" x14ac:dyDescent="0.25">
      <c r="A246" s="15"/>
      <c r="B246" s="15"/>
      <c r="C246" s="28">
        <v>4</v>
      </c>
      <c r="D246" s="21" t="s">
        <v>245</v>
      </c>
      <c r="E246" s="32"/>
      <c r="F246" s="22">
        <v>150000</v>
      </c>
      <c r="G246" s="22"/>
      <c r="H246" s="22"/>
      <c r="I246" s="22">
        <v>150000</v>
      </c>
      <c r="J246" s="22"/>
      <c r="K246" s="22"/>
      <c r="L246" s="19"/>
      <c r="M246" s="19">
        <f>[1]nov!H233</f>
        <v>150000</v>
      </c>
      <c r="N246" s="19">
        <f t="shared" si="103"/>
        <v>150000</v>
      </c>
      <c r="O246" s="55">
        <f t="shared" si="91"/>
        <v>1</v>
      </c>
      <c r="P246" s="19"/>
      <c r="Q246" s="19"/>
      <c r="R246" s="35">
        <f t="shared" si="98"/>
        <v>150000</v>
      </c>
      <c r="S246" s="19"/>
      <c r="T246" s="19"/>
      <c r="U246" s="19">
        <f>I246-N246</f>
        <v>0</v>
      </c>
      <c r="V246" s="15"/>
      <c r="X246" s="3" t="s">
        <v>142</v>
      </c>
    </row>
    <row r="247" spans="1:24" hidden="1" x14ac:dyDescent="0.25">
      <c r="A247" s="15"/>
      <c r="B247" s="15"/>
      <c r="C247" s="28">
        <v>4</v>
      </c>
      <c r="D247" s="21" t="s">
        <v>246</v>
      </c>
      <c r="E247" s="32"/>
      <c r="F247" s="22">
        <v>3850000</v>
      </c>
      <c r="G247" s="22"/>
      <c r="H247" s="22"/>
      <c r="I247" s="22">
        <v>3850000</v>
      </c>
      <c r="J247" s="22"/>
      <c r="K247" s="22"/>
      <c r="L247" s="19">
        <v>700000</v>
      </c>
      <c r="M247" s="19">
        <f>[1]nov!H234</f>
        <v>1750000</v>
      </c>
      <c r="N247" s="19">
        <f t="shared" si="103"/>
        <v>2450000</v>
      </c>
      <c r="O247" s="55">
        <f t="shared" si="91"/>
        <v>0.63636363636363635</v>
      </c>
      <c r="P247" s="19"/>
      <c r="Q247" s="19"/>
      <c r="R247" s="35">
        <f t="shared" si="98"/>
        <v>2450000</v>
      </c>
      <c r="S247" s="19"/>
      <c r="T247" s="19"/>
      <c r="U247" s="19">
        <f>I247-N247</f>
        <v>1400000</v>
      </c>
      <c r="V247" s="15"/>
      <c r="X247" s="3" t="s">
        <v>142</v>
      </c>
    </row>
    <row r="248" spans="1:24" hidden="1" x14ac:dyDescent="0.25">
      <c r="A248" s="15"/>
      <c r="B248" s="15"/>
      <c r="C248" s="28">
        <v>4</v>
      </c>
      <c r="D248" s="21" t="s">
        <v>247</v>
      </c>
      <c r="E248" s="32"/>
      <c r="F248" s="22">
        <v>1100000</v>
      </c>
      <c r="G248" s="22"/>
      <c r="H248" s="22"/>
      <c r="I248" s="22">
        <v>1100000</v>
      </c>
      <c r="J248" s="22"/>
      <c r="K248" s="22"/>
      <c r="L248" s="19">
        <v>200000</v>
      </c>
      <c r="M248" s="19">
        <f>[1]nov!H235</f>
        <v>500000</v>
      </c>
      <c r="N248" s="19">
        <f t="shared" si="103"/>
        <v>700000</v>
      </c>
      <c r="O248" s="55">
        <f t="shared" si="91"/>
        <v>0.63636363636363635</v>
      </c>
      <c r="P248" s="19"/>
      <c r="Q248" s="19"/>
      <c r="R248" s="35">
        <f t="shared" si="98"/>
        <v>700000</v>
      </c>
      <c r="S248" s="19"/>
      <c r="T248" s="19"/>
      <c r="U248" s="19">
        <f>I248-N248</f>
        <v>400000</v>
      </c>
      <c r="V248" s="15"/>
      <c r="X248" s="3" t="s">
        <v>142</v>
      </c>
    </row>
    <row r="249" spans="1:24" ht="25.5" x14ac:dyDescent="0.25">
      <c r="A249" s="15"/>
      <c r="B249" s="15"/>
      <c r="C249" s="28"/>
      <c r="D249" s="32" t="s">
        <v>248</v>
      </c>
      <c r="E249" s="32" t="s">
        <v>1065</v>
      </c>
      <c r="F249" s="22">
        <f>F250</f>
        <v>7100000</v>
      </c>
      <c r="G249" s="22"/>
      <c r="H249" s="22"/>
      <c r="I249" s="22">
        <f>I250</f>
        <v>5000000</v>
      </c>
      <c r="J249" s="273" t="s">
        <v>1030</v>
      </c>
      <c r="K249" s="22"/>
      <c r="L249" s="22">
        <f t="shared" ref="L249:U249" si="105">L250</f>
        <v>0</v>
      </c>
      <c r="M249" s="22">
        <f t="shared" si="105"/>
        <v>3500000</v>
      </c>
      <c r="N249" s="22">
        <f t="shared" si="105"/>
        <v>3500000</v>
      </c>
      <c r="O249" s="55">
        <f t="shared" si="91"/>
        <v>0.7</v>
      </c>
      <c r="P249" s="35">
        <f>SUMIF($X$250:$X$250,"DDS",$N$250:$N$250)</f>
        <v>3500000</v>
      </c>
      <c r="Q249" s="35">
        <f>SUMIF($X$250:$X$250,"ADD",$N$250:$N$250)</f>
        <v>0</v>
      </c>
      <c r="R249" s="35">
        <f t="shared" si="98"/>
        <v>0</v>
      </c>
      <c r="S249" s="22"/>
      <c r="T249" s="20"/>
      <c r="U249" s="20">
        <f t="shared" si="105"/>
        <v>1500000</v>
      </c>
      <c r="V249" s="15"/>
    </row>
    <row r="250" spans="1:24" hidden="1" x14ac:dyDescent="0.25">
      <c r="A250" s="15"/>
      <c r="B250" s="15"/>
      <c r="C250" s="28">
        <v>4</v>
      </c>
      <c r="D250" s="21" t="s">
        <v>249</v>
      </c>
      <c r="E250" s="32"/>
      <c r="F250" s="22">
        <v>7100000</v>
      </c>
      <c r="G250" s="22"/>
      <c r="H250" s="22"/>
      <c r="I250" s="22">
        <v>5000000</v>
      </c>
      <c r="J250" s="22"/>
      <c r="K250" s="22"/>
      <c r="L250" s="19"/>
      <c r="M250" s="19">
        <f>[1]nov!H237</f>
        <v>3500000</v>
      </c>
      <c r="N250" s="19">
        <f t="shared" ref="N250" si="106">L250+M250</f>
        <v>3500000</v>
      </c>
      <c r="O250" s="55">
        <f t="shared" si="91"/>
        <v>0.7</v>
      </c>
      <c r="P250" s="19"/>
      <c r="Q250" s="19"/>
      <c r="R250" s="35">
        <f t="shared" si="98"/>
        <v>3500000</v>
      </c>
      <c r="S250" s="19"/>
      <c r="T250" s="19"/>
      <c r="U250" s="19">
        <f>I250-N250</f>
        <v>1500000</v>
      </c>
      <c r="V250" s="15"/>
      <c r="X250" s="3" t="s">
        <v>142</v>
      </c>
    </row>
    <row r="251" spans="1:24" ht="25.5" x14ac:dyDescent="0.25">
      <c r="A251" s="26"/>
      <c r="B251" s="26"/>
      <c r="C251" s="26"/>
      <c r="D251" s="21" t="s">
        <v>250</v>
      </c>
      <c r="E251" s="32" t="s">
        <v>1066</v>
      </c>
      <c r="F251" s="56">
        <f>SUM(F252:F255)</f>
        <v>61070000</v>
      </c>
      <c r="G251" s="56"/>
      <c r="H251" s="56"/>
      <c r="I251" s="56">
        <f>SUM(I252:I255)</f>
        <v>61070000</v>
      </c>
      <c r="J251" s="56" t="s">
        <v>1039</v>
      </c>
      <c r="K251" s="56"/>
      <c r="L251" s="56">
        <f t="shared" ref="L251:U251" si="107">SUM(L252:L255)</f>
        <v>14230000</v>
      </c>
      <c r="M251" s="56">
        <f t="shared" si="107"/>
        <v>41800000</v>
      </c>
      <c r="N251" s="56">
        <f t="shared" si="107"/>
        <v>56030000</v>
      </c>
      <c r="O251" s="55">
        <f t="shared" si="91"/>
        <v>0.91747175372523337</v>
      </c>
      <c r="P251" s="35">
        <f>SUMIF($X$252:$X$255,"DDS",$N$252:$N$255)</f>
        <v>56030000</v>
      </c>
      <c r="Q251" s="35">
        <f>SUMIF($X$252:$X$255,"ADD",$N$252:$N$255)</f>
        <v>0</v>
      </c>
      <c r="R251" s="35">
        <f t="shared" si="98"/>
        <v>0</v>
      </c>
      <c r="S251" s="56"/>
      <c r="T251" s="29"/>
      <c r="U251" s="29">
        <f t="shared" si="107"/>
        <v>5040000</v>
      </c>
      <c r="V251" s="15"/>
    </row>
    <row r="252" spans="1:24" hidden="1" x14ac:dyDescent="0.25">
      <c r="A252" s="26"/>
      <c r="B252" s="26"/>
      <c r="C252" s="28">
        <v>1</v>
      </c>
      <c r="D252" s="21" t="s">
        <v>95</v>
      </c>
      <c r="E252" s="32"/>
      <c r="F252" s="22">
        <v>150000</v>
      </c>
      <c r="G252" s="22"/>
      <c r="H252" s="22"/>
      <c r="I252" s="22">
        <v>150000</v>
      </c>
      <c r="J252" s="22"/>
      <c r="K252" s="22"/>
      <c r="L252" s="19">
        <v>100000</v>
      </c>
      <c r="M252" s="19">
        <f>[1]nov!H239</f>
        <v>50000</v>
      </c>
      <c r="N252" s="19">
        <f t="shared" ref="N252:N268" si="108">L252+M252</f>
        <v>150000</v>
      </c>
      <c r="O252" s="55">
        <f t="shared" si="91"/>
        <v>1</v>
      </c>
      <c r="P252" s="19"/>
      <c r="Q252" s="19"/>
      <c r="R252" s="35">
        <f t="shared" si="98"/>
        <v>150000</v>
      </c>
      <c r="S252" s="19"/>
      <c r="T252" s="19"/>
      <c r="U252" s="19">
        <f>I252-N252</f>
        <v>0</v>
      </c>
      <c r="V252" s="15"/>
      <c r="X252" s="3" t="s">
        <v>142</v>
      </c>
    </row>
    <row r="253" spans="1:24" hidden="1" x14ac:dyDescent="0.25">
      <c r="A253" s="26"/>
      <c r="B253" s="26"/>
      <c r="C253" s="28">
        <v>1</v>
      </c>
      <c r="D253" s="21" t="s">
        <v>157</v>
      </c>
      <c r="E253" s="32"/>
      <c r="F253" s="22">
        <v>200000</v>
      </c>
      <c r="G253" s="22"/>
      <c r="H253" s="22"/>
      <c r="I253" s="22">
        <v>200000</v>
      </c>
      <c r="J253" s="22"/>
      <c r="K253" s="22"/>
      <c r="L253" s="19"/>
      <c r="M253" s="19">
        <f>[1]nov!H240</f>
        <v>200000</v>
      </c>
      <c r="N253" s="19">
        <f t="shared" si="108"/>
        <v>200000</v>
      </c>
      <c r="O253" s="55">
        <f t="shared" si="91"/>
        <v>1</v>
      </c>
      <c r="P253" s="19"/>
      <c r="Q253" s="19"/>
      <c r="R253" s="35">
        <f t="shared" si="98"/>
        <v>200000</v>
      </c>
      <c r="S253" s="19"/>
      <c r="T253" s="19"/>
      <c r="U253" s="19">
        <f>I253-N253</f>
        <v>0</v>
      </c>
      <c r="V253" s="15"/>
      <c r="X253" s="3" t="s">
        <v>142</v>
      </c>
    </row>
    <row r="254" spans="1:24" hidden="1" x14ac:dyDescent="0.25">
      <c r="A254" s="26"/>
      <c r="B254" s="26"/>
      <c r="C254" s="28">
        <v>1</v>
      </c>
      <c r="D254" s="21" t="s">
        <v>251</v>
      </c>
      <c r="E254" s="32"/>
      <c r="F254" s="22">
        <v>6720000</v>
      </c>
      <c r="G254" s="22"/>
      <c r="H254" s="22"/>
      <c r="I254" s="22">
        <v>6720000</v>
      </c>
      <c r="J254" s="22"/>
      <c r="K254" s="22"/>
      <c r="L254" s="19">
        <v>630000</v>
      </c>
      <c r="M254" s="19">
        <f>[1]nov!H241</f>
        <v>1050000</v>
      </c>
      <c r="N254" s="19">
        <f t="shared" si="108"/>
        <v>1680000</v>
      </c>
      <c r="O254" s="55">
        <f t="shared" si="91"/>
        <v>0.25</v>
      </c>
      <c r="P254" s="19"/>
      <c r="Q254" s="19"/>
      <c r="R254" s="35">
        <f t="shared" si="98"/>
        <v>1680000</v>
      </c>
      <c r="S254" s="19"/>
      <c r="T254" s="19"/>
      <c r="U254" s="19">
        <f>I254-N254</f>
        <v>5040000</v>
      </c>
      <c r="V254" s="15"/>
      <c r="X254" s="3" t="s">
        <v>142</v>
      </c>
    </row>
    <row r="255" spans="1:24" hidden="1" x14ac:dyDescent="0.25">
      <c r="A255" s="26"/>
      <c r="B255" s="26"/>
      <c r="C255" s="28">
        <v>1</v>
      </c>
      <c r="D255" s="21" t="s">
        <v>252</v>
      </c>
      <c r="E255" s="32"/>
      <c r="F255" s="22">
        <v>54000000</v>
      </c>
      <c r="G255" s="22"/>
      <c r="H255" s="22"/>
      <c r="I255" s="22">
        <v>54000000</v>
      </c>
      <c r="J255" s="22"/>
      <c r="K255" s="22"/>
      <c r="L255" s="19">
        <v>13500000</v>
      </c>
      <c r="M255" s="19">
        <f>[1]nov!H242</f>
        <v>40500000</v>
      </c>
      <c r="N255" s="19">
        <f t="shared" si="108"/>
        <v>54000000</v>
      </c>
      <c r="O255" s="55">
        <f t="shared" si="91"/>
        <v>1</v>
      </c>
      <c r="P255" s="19"/>
      <c r="Q255" s="19"/>
      <c r="R255" s="35">
        <f t="shared" si="98"/>
        <v>54000000</v>
      </c>
      <c r="S255" s="19"/>
      <c r="T255" s="19"/>
      <c r="U255" s="19">
        <f>I255-N255</f>
        <v>0</v>
      </c>
      <c r="V255" s="15"/>
      <c r="X255" s="3" t="s">
        <v>142</v>
      </c>
    </row>
    <row r="256" spans="1:24" ht="25.5" x14ac:dyDescent="0.25">
      <c r="A256" s="26"/>
      <c r="B256" s="26"/>
      <c r="C256" s="28"/>
      <c r="D256" s="32" t="s">
        <v>253</v>
      </c>
      <c r="E256" s="32" t="s">
        <v>1067</v>
      </c>
      <c r="F256" s="22">
        <f>SUM(F265:F268)</f>
        <v>38750000</v>
      </c>
      <c r="G256" s="22"/>
      <c r="H256" s="22"/>
      <c r="I256" s="22">
        <f>SUM(I257:I272)</f>
        <v>32965000</v>
      </c>
      <c r="J256" s="22" t="s">
        <v>1068</v>
      </c>
      <c r="K256" s="22"/>
      <c r="L256" s="22">
        <f t="shared" ref="L256:U256" si="109">SUM(L257:L272)</f>
        <v>0</v>
      </c>
      <c r="M256" s="22">
        <f t="shared" si="109"/>
        <v>29610000</v>
      </c>
      <c r="N256" s="22">
        <f t="shared" si="109"/>
        <v>29610000</v>
      </c>
      <c r="O256" s="55">
        <f t="shared" si="91"/>
        <v>0.89822539056575157</v>
      </c>
      <c r="P256" s="35">
        <f>SUMIF($X$257:$X$272,"DDS",$N$257:$N$272)</f>
        <v>29610000</v>
      </c>
      <c r="Q256" s="35">
        <f>SUMIF($X$257:$X$272,"ADD",$N$257:$N$272)</f>
        <v>0</v>
      </c>
      <c r="R256" s="35">
        <f t="shared" si="98"/>
        <v>0</v>
      </c>
      <c r="S256" s="22"/>
      <c r="T256" s="20"/>
      <c r="U256" s="20">
        <f t="shared" si="109"/>
        <v>3355000</v>
      </c>
      <c r="V256" s="15"/>
    </row>
    <row r="257" spans="1:24" hidden="1" x14ac:dyDescent="0.25">
      <c r="A257" s="26"/>
      <c r="B257" s="26"/>
      <c r="C257" s="28">
        <v>1</v>
      </c>
      <c r="D257" s="32" t="s">
        <v>141</v>
      </c>
      <c r="E257" s="32"/>
      <c r="F257" s="22">
        <v>0</v>
      </c>
      <c r="G257" s="22"/>
      <c r="H257" s="22"/>
      <c r="I257" s="22">
        <v>250000</v>
      </c>
      <c r="J257" s="22"/>
      <c r="K257" s="22"/>
      <c r="L257" s="22"/>
      <c r="M257" s="22">
        <f>[1]nov!H244</f>
        <v>250000</v>
      </c>
      <c r="N257" s="22">
        <f>L257+M257</f>
        <v>250000</v>
      </c>
      <c r="O257" s="18">
        <f t="shared" si="91"/>
        <v>1</v>
      </c>
      <c r="P257" s="22"/>
      <c r="Q257" s="22"/>
      <c r="R257" s="22"/>
      <c r="S257" s="22"/>
      <c r="T257" s="22"/>
      <c r="U257" s="22">
        <f t="shared" ref="U257:U272" si="110">I257-N257</f>
        <v>0</v>
      </c>
      <c r="V257" s="15"/>
      <c r="X257" s="3" t="s">
        <v>142</v>
      </c>
    </row>
    <row r="258" spans="1:24" hidden="1" x14ac:dyDescent="0.25">
      <c r="A258" s="26"/>
      <c r="B258" s="26"/>
      <c r="C258" s="28">
        <v>1</v>
      </c>
      <c r="D258" s="32" t="s">
        <v>99</v>
      </c>
      <c r="E258" s="32"/>
      <c r="F258" s="22">
        <v>0</v>
      </c>
      <c r="G258" s="22"/>
      <c r="H258" s="22"/>
      <c r="I258" s="22">
        <v>300000</v>
      </c>
      <c r="J258" s="22"/>
      <c r="K258" s="22"/>
      <c r="L258" s="22"/>
      <c r="M258" s="22">
        <f>[1]nov!H245</f>
        <v>300000</v>
      </c>
      <c r="N258" s="22">
        <f t="shared" ref="N258:N264" si="111">L258+M258</f>
        <v>300000</v>
      </c>
      <c r="O258" s="18">
        <f t="shared" si="91"/>
        <v>1</v>
      </c>
      <c r="P258" s="22"/>
      <c r="Q258" s="22"/>
      <c r="R258" s="22"/>
      <c r="S258" s="22"/>
      <c r="T258" s="22"/>
      <c r="U258" s="22">
        <f t="shared" si="110"/>
        <v>0</v>
      </c>
      <c r="V258" s="15"/>
      <c r="X258" s="3" t="s">
        <v>142</v>
      </c>
    </row>
    <row r="259" spans="1:24" hidden="1" x14ac:dyDescent="0.25">
      <c r="A259" s="26"/>
      <c r="B259" s="26"/>
      <c r="C259" s="28">
        <v>1</v>
      </c>
      <c r="D259" s="32" t="s">
        <v>254</v>
      </c>
      <c r="E259" s="32"/>
      <c r="F259" s="22">
        <v>0</v>
      </c>
      <c r="G259" s="22"/>
      <c r="H259" s="22"/>
      <c r="I259" s="22">
        <v>245000</v>
      </c>
      <c r="J259" s="22"/>
      <c r="K259" s="22"/>
      <c r="L259" s="22"/>
      <c r="M259" s="22">
        <f>[1]nov!H246</f>
        <v>245000</v>
      </c>
      <c r="N259" s="22">
        <f t="shared" si="111"/>
        <v>245000</v>
      </c>
      <c r="O259" s="18">
        <f t="shared" si="91"/>
        <v>1</v>
      </c>
      <c r="P259" s="22"/>
      <c r="Q259" s="22"/>
      <c r="R259" s="22"/>
      <c r="S259" s="22"/>
      <c r="T259" s="22"/>
      <c r="U259" s="22">
        <f t="shared" si="110"/>
        <v>0</v>
      </c>
      <c r="V259" s="15"/>
      <c r="X259" s="3" t="s">
        <v>142</v>
      </c>
    </row>
    <row r="260" spans="1:24" hidden="1" x14ac:dyDescent="0.25">
      <c r="A260" s="26"/>
      <c r="B260" s="26"/>
      <c r="C260" s="28">
        <v>1</v>
      </c>
      <c r="D260" s="32" t="s">
        <v>255</v>
      </c>
      <c r="E260" s="32"/>
      <c r="F260" s="22">
        <v>0</v>
      </c>
      <c r="G260" s="22"/>
      <c r="H260" s="22"/>
      <c r="I260" s="22">
        <v>270000</v>
      </c>
      <c r="J260" s="22"/>
      <c r="K260" s="22"/>
      <c r="L260" s="22"/>
      <c r="M260" s="22">
        <f>[1]nov!H247</f>
        <v>270000</v>
      </c>
      <c r="N260" s="22">
        <f t="shared" si="111"/>
        <v>270000</v>
      </c>
      <c r="O260" s="18">
        <f t="shared" si="91"/>
        <v>1</v>
      </c>
      <c r="P260" s="22"/>
      <c r="Q260" s="22"/>
      <c r="R260" s="22"/>
      <c r="S260" s="22"/>
      <c r="T260" s="22"/>
      <c r="U260" s="22">
        <f t="shared" si="110"/>
        <v>0</v>
      </c>
      <c r="V260" s="15"/>
      <c r="X260" s="3" t="s">
        <v>142</v>
      </c>
    </row>
    <row r="261" spans="1:24" hidden="1" x14ac:dyDescent="0.25">
      <c r="A261" s="26"/>
      <c r="B261" s="26"/>
      <c r="C261" s="28">
        <v>1</v>
      </c>
      <c r="D261" s="32" t="s">
        <v>256</v>
      </c>
      <c r="E261" s="32"/>
      <c r="F261" s="22">
        <v>0</v>
      </c>
      <c r="G261" s="22"/>
      <c r="H261" s="22"/>
      <c r="I261" s="22">
        <v>250000</v>
      </c>
      <c r="J261" s="22"/>
      <c r="K261" s="22"/>
      <c r="L261" s="22"/>
      <c r="M261" s="22">
        <f>[1]nov!H248</f>
        <v>250000</v>
      </c>
      <c r="N261" s="22">
        <f t="shared" si="111"/>
        <v>250000</v>
      </c>
      <c r="O261" s="18">
        <f t="shared" si="91"/>
        <v>1</v>
      </c>
      <c r="P261" s="22"/>
      <c r="Q261" s="22"/>
      <c r="R261" s="22"/>
      <c r="S261" s="22"/>
      <c r="T261" s="22"/>
      <c r="U261" s="22">
        <f t="shared" si="110"/>
        <v>0</v>
      </c>
      <c r="V261" s="15"/>
      <c r="X261" s="3" t="s">
        <v>142</v>
      </c>
    </row>
    <row r="262" spans="1:24" hidden="1" x14ac:dyDescent="0.25">
      <c r="A262" s="26"/>
      <c r="B262" s="26"/>
      <c r="C262" s="28">
        <v>1</v>
      </c>
      <c r="D262" s="32" t="s">
        <v>257</v>
      </c>
      <c r="E262" s="32"/>
      <c r="F262" s="22">
        <v>0</v>
      </c>
      <c r="G262" s="22"/>
      <c r="H262" s="22"/>
      <c r="I262" s="22">
        <v>200000</v>
      </c>
      <c r="J262" s="22"/>
      <c r="K262" s="22"/>
      <c r="L262" s="22"/>
      <c r="M262" s="22">
        <f>[1]nov!H249</f>
        <v>200000</v>
      </c>
      <c r="N262" s="22">
        <f t="shared" si="111"/>
        <v>200000</v>
      </c>
      <c r="O262" s="18">
        <f t="shared" si="91"/>
        <v>1</v>
      </c>
      <c r="P262" s="22"/>
      <c r="Q262" s="22"/>
      <c r="R262" s="22"/>
      <c r="S262" s="22"/>
      <c r="T262" s="22"/>
      <c r="U262" s="22">
        <f t="shared" si="110"/>
        <v>0</v>
      </c>
      <c r="V262" s="15"/>
      <c r="X262" s="3" t="s">
        <v>142</v>
      </c>
    </row>
    <row r="263" spans="1:24" hidden="1" x14ac:dyDescent="0.25">
      <c r="A263" s="26"/>
      <c r="B263" s="26"/>
      <c r="C263" s="28">
        <v>1</v>
      </c>
      <c r="D263" s="32" t="s">
        <v>258</v>
      </c>
      <c r="E263" s="32"/>
      <c r="F263" s="22">
        <v>0</v>
      </c>
      <c r="G263" s="22"/>
      <c r="H263" s="22"/>
      <c r="I263" s="22">
        <v>175000</v>
      </c>
      <c r="J263" s="22"/>
      <c r="K263" s="22"/>
      <c r="L263" s="22"/>
      <c r="M263" s="22">
        <f>[1]nov!H250</f>
        <v>175000</v>
      </c>
      <c r="N263" s="22">
        <f t="shared" si="111"/>
        <v>175000</v>
      </c>
      <c r="O263" s="18">
        <f t="shared" si="91"/>
        <v>1</v>
      </c>
      <c r="P263" s="22"/>
      <c r="Q263" s="22"/>
      <c r="R263" s="22"/>
      <c r="S263" s="22"/>
      <c r="T263" s="22"/>
      <c r="U263" s="22">
        <f t="shared" si="110"/>
        <v>0</v>
      </c>
      <c r="V263" s="15"/>
      <c r="X263" s="3" t="s">
        <v>142</v>
      </c>
    </row>
    <row r="264" spans="1:24" hidden="1" x14ac:dyDescent="0.25">
      <c r="A264" s="26"/>
      <c r="B264" s="26"/>
      <c r="C264" s="28">
        <v>1</v>
      </c>
      <c r="D264" s="32" t="s">
        <v>259</v>
      </c>
      <c r="E264" s="32"/>
      <c r="F264" s="22">
        <v>0</v>
      </c>
      <c r="G264" s="22"/>
      <c r="H264" s="22"/>
      <c r="I264" s="22">
        <v>750000</v>
      </c>
      <c r="J264" s="22"/>
      <c r="K264" s="22"/>
      <c r="L264" s="22"/>
      <c r="M264" s="22">
        <f>[1]nov!H251</f>
        <v>750000</v>
      </c>
      <c r="N264" s="22">
        <f t="shared" si="111"/>
        <v>750000</v>
      </c>
      <c r="O264" s="18">
        <f t="shared" si="91"/>
        <v>1</v>
      </c>
      <c r="P264" s="22"/>
      <c r="Q264" s="22"/>
      <c r="R264" s="22"/>
      <c r="S264" s="22"/>
      <c r="T264" s="22"/>
      <c r="U264" s="22">
        <f t="shared" si="110"/>
        <v>0</v>
      </c>
      <c r="V264" s="15"/>
      <c r="X264" s="3" t="s">
        <v>142</v>
      </c>
    </row>
    <row r="265" spans="1:24" hidden="1" x14ac:dyDescent="0.25">
      <c r="A265" s="26"/>
      <c r="B265" s="26"/>
      <c r="C265" s="28">
        <v>1</v>
      </c>
      <c r="D265" s="21" t="s">
        <v>260</v>
      </c>
      <c r="E265" s="32"/>
      <c r="F265" s="22">
        <v>7500000</v>
      </c>
      <c r="G265" s="22"/>
      <c r="H265" s="22"/>
      <c r="I265" s="22">
        <v>8250000</v>
      </c>
      <c r="J265" s="22"/>
      <c r="K265" s="22"/>
      <c r="L265" s="19"/>
      <c r="M265" s="22">
        <f>[1]nov!H252</f>
        <v>7875000</v>
      </c>
      <c r="N265" s="19">
        <f t="shared" si="108"/>
        <v>7875000</v>
      </c>
      <c r="O265" s="18">
        <f t="shared" si="91"/>
        <v>0.95454545454545459</v>
      </c>
      <c r="P265" s="19"/>
      <c r="Q265" s="19"/>
      <c r="R265" s="19"/>
      <c r="S265" s="19"/>
      <c r="T265" s="19"/>
      <c r="U265" s="19">
        <f t="shared" si="110"/>
        <v>375000</v>
      </c>
      <c r="V265" s="15"/>
      <c r="X265" s="3" t="s">
        <v>142</v>
      </c>
    </row>
    <row r="266" spans="1:24" hidden="1" x14ac:dyDescent="0.25">
      <c r="A266" s="26"/>
      <c r="B266" s="26"/>
      <c r="C266" s="28">
        <v>1</v>
      </c>
      <c r="D266" s="21" t="s">
        <v>261</v>
      </c>
      <c r="E266" s="32"/>
      <c r="F266" s="22">
        <v>2500000</v>
      </c>
      <c r="G266" s="22"/>
      <c r="H266" s="22"/>
      <c r="I266" s="22">
        <v>5500000</v>
      </c>
      <c r="J266" s="22"/>
      <c r="K266" s="22"/>
      <c r="L266" s="19"/>
      <c r="M266" s="22">
        <f>[1]nov!H253</f>
        <v>5225000</v>
      </c>
      <c r="N266" s="19">
        <f t="shared" si="108"/>
        <v>5225000</v>
      </c>
      <c r="O266" s="18">
        <f t="shared" si="91"/>
        <v>0.95</v>
      </c>
      <c r="P266" s="19"/>
      <c r="Q266" s="19"/>
      <c r="R266" s="19"/>
      <c r="S266" s="19"/>
      <c r="T266" s="19"/>
      <c r="U266" s="19">
        <f t="shared" si="110"/>
        <v>275000</v>
      </c>
      <c r="V266" s="15"/>
      <c r="X266" s="3" t="s">
        <v>142</v>
      </c>
    </row>
    <row r="267" spans="1:24" hidden="1" x14ac:dyDescent="0.25">
      <c r="A267" s="26"/>
      <c r="B267" s="26"/>
      <c r="C267" s="28">
        <v>1</v>
      </c>
      <c r="D267" s="21" t="s">
        <v>262</v>
      </c>
      <c r="E267" s="32"/>
      <c r="F267" s="22">
        <v>22500000</v>
      </c>
      <c r="G267" s="22"/>
      <c r="H267" s="22"/>
      <c r="I267" s="22">
        <v>7500000</v>
      </c>
      <c r="J267" s="22"/>
      <c r="K267" s="22"/>
      <c r="L267" s="19"/>
      <c r="M267" s="22">
        <f>[1]nov!H254</f>
        <v>5475000</v>
      </c>
      <c r="N267" s="19">
        <f t="shared" si="108"/>
        <v>5475000</v>
      </c>
      <c r="O267" s="18">
        <f t="shared" si="91"/>
        <v>0.73</v>
      </c>
      <c r="P267" s="19"/>
      <c r="Q267" s="19"/>
      <c r="R267" s="19"/>
      <c r="S267" s="19"/>
      <c r="T267" s="19"/>
      <c r="U267" s="19">
        <f t="shared" si="110"/>
        <v>2025000</v>
      </c>
      <c r="V267" s="15"/>
      <c r="X267" s="3" t="s">
        <v>142</v>
      </c>
    </row>
    <row r="268" spans="1:24" hidden="1" x14ac:dyDescent="0.25">
      <c r="A268" s="26"/>
      <c r="B268" s="26"/>
      <c r="C268" s="28">
        <v>1</v>
      </c>
      <c r="D268" s="21" t="s">
        <v>263</v>
      </c>
      <c r="E268" s="32"/>
      <c r="F268" s="22">
        <v>6250000</v>
      </c>
      <c r="G268" s="22"/>
      <c r="H268" s="22"/>
      <c r="I268" s="22">
        <v>375000</v>
      </c>
      <c r="J268" s="22"/>
      <c r="K268" s="22"/>
      <c r="L268" s="19"/>
      <c r="M268" s="22">
        <f>[1]nov!H255</f>
        <v>375000</v>
      </c>
      <c r="N268" s="19">
        <f t="shared" si="108"/>
        <v>375000</v>
      </c>
      <c r="O268" s="18">
        <f t="shared" si="91"/>
        <v>1</v>
      </c>
      <c r="P268" s="19"/>
      <c r="Q268" s="19"/>
      <c r="R268" s="19"/>
      <c r="S268" s="19"/>
      <c r="T268" s="19"/>
      <c r="U268" s="19">
        <f t="shared" si="110"/>
        <v>0</v>
      </c>
      <c r="V268" s="15"/>
      <c r="X268" s="3" t="s">
        <v>142</v>
      </c>
    </row>
    <row r="269" spans="1:24" hidden="1" x14ac:dyDescent="0.25">
      <c r="A269" s="26"/>
      <c r="B269" s="26"/>
      <c r="C269" s="28">
        <v>1</v>
      </c>
      <c r="D269" s="21" t="s">
        <v>264</v>
      </c>
      <c r="E269" s="32"/>
      <c r="F269" s="22">
        <v>0</v>
      </c>
      <c r="G269" s="22"/>
      <c r="H269" s="22"/>
      <c r="I269" s="22">
        <v>250000</v>
      </c>
      <c r="J269" s="22"/>
      <c r="K269" s="22"/>
      <c r="L269" s="19"/>
      <c r="M269" s="22">
        <f>[1]nov!H256</f>
        <v>250000</v>
      </c>
      <c r="N269" s="19">
        <f>L269+M269</f>
        <v>250000</v>
      </c>
      <c r="O269" s="18">
        <f t="shared" si="91"/>
        <v>1</v>
      </c>
      <c r="P269" s="19"/>
      <c r="Q269" s="19"/>
      <c r="R269" s="19"/>
      <c r="S269" s="19"/>
      <c r="T269" s="19"/>
      <c r="U269" s="19">
        <f t="shared" si="110"/>
        <v>0</v>
      </c>
      <c r="V269" s="15"/>
      <c r="X269" s="3" t="s">
        <v>142</v>
      </c>
    </row>
    <row r="270" spans="1:24" hidden="1" x14ac:dyDescent="0.25">
      <c r="A270" s="26"/>
      <c r="B270" s="26"/>
      <c r="C270" s="28">
        <v>1</v>
      </c>
      <c r="D270" s="21" t="s">
        <v>265</v>
      </c>
      <c r="E270" s="32"/>
      <c r="F270" s="22">
        <v>0</v>
      </c>
      <c r="G270" s="22"/>
      <c r="H270" s="22"/>
      <c r="I270" s="22">
        <v>6250000</v>
      </c>
      <c r="J270" s="22"/>
      <c r="K270" s="22"/>
      <c r="L270" s="19"/>
      <c r="M270" s="22">
        <f>[1]nov!H257</f>
        <v>5620000</v>
      </c>
      <c r="N270" s="19">
        <f t="shared" ref="N270:N272" si="112">L270+M270</f>
        <v>5620000</v>
      </c>
      <c r="O270" s="18">
        <f t="shared" si="91"/>
        <v>0.8992</v>
      </c>
      <c r="P270" s="19"/>
      <c r="Q270" s="19"/>
      <c r="R270" s="19"/>
      <c r="S270" s="19"/>
      <c r="T270" s="19"/>
      <c r="U270" s="19">
        <f t="shared" si="110"/>
        <v>630000</v>
      </c>
      <c r="V270" s="15"/>
      <c r="X270" s="3" t="s">
        <v>142</v>
      </c>
    </row>
    <row r="271" spans="1:24" hidden="1" x14ac:dyDescent="0.25">
      <c r="A271" s="26"/>
      <c r="B271" s="26"/>
      <c r="C271" s="28">
        <v>1</v>
      </c>
      <c r="D271" s="21" t="s">
        <v>266</v>
      </c>
      <c r="E271" s="32"/>
      <c r="F271" s="22">
        <v>0</v>
      </c>
      <c r="G271" s="22"/>
      <c r="H271" s="22"/>
      <c r="I271" s="22">
        <v>1150000</v>
      </c>
      <c r="J271" s="22"/>
      <c r="K271" s="22"/>
      <c r="L271" s="19"/>
      <c r="M271" s="22">
        <f>[1]nov!H258</f>
        <v>1100000</v>
      </c>
      <c r="N271" s="19">
        <f t="shared" si="112"/>
        <v>1100000</v>
      </c>
      <c r="O271" s="18">
        <f t="shared" si="91"/>
        <v>0.95652173913043481</v>
      </c>
      <c r="P271" s="19"/>
      <c r="Q271" s="19"/>
      <c r="R271" s="19"/>
      <c r="S271" s="19"/>
      <c r="T271" s="19"/>
      <c r="U271" s="19">
        <f t="shared" si="110"/>
        <v>50000</v>
      </c>
      <c r="V271" s="15"/>
      <c r="X271" s="3" t="s">
        <v>142</v>
      </c>
    </row>
    <row r="272" spans="1:24" hidden="1" x14ac:dyDescent="0.25">
      <c r="A272" s="26"/>
      <c r="B272" s="26"/>
      <c r="C272" s="28">
        <v>1</v>
      </c>
      <c r="D272" s="21" t="s">
        <v>267</v>
      </c>
      <c r="E272" s="32"/>
      <c r="F272" s="22">
        <v>0</v>
      </c>
      <c r="G272" s="22"/>
      <c r="H272" s="22"/>
      <c r="I272" s="22">
        <v>1250000</v>
      </c>
      <c r="J272" s="22"/>
      <c r="K272" s="22"/>
      <c r="L272" s="19"/>
      <c r="M272" s="22">
        <f>[1]nov!H259</f>
        <v>1250000</v>
      </c>
      <c r="N272" s="19">
        <f t="shared" si="112"/>
        <v>1250000</v>
      </c>
      <c r="O272" s="18">
        <f t="shared" si="91"/>
        <v>1</v>
      </c>
      <c r="P272" s="19"/>
      <c r="Q272" s="19"/>
      <c r="R272" s="19"/>
      <c r="S272" s="19"/>
      <c r="T272" s="19"/>
      <c r="U272" s="19">
        <f t="shared" si="110"/>
        <v>0</v>
      </c>
      <c r="V272" s="15"/>
      <c r="X272" s="3" t="s">
        <v>142</v>
      </c>
    </row>
    <row r="273" spans="1:24" x14ac:dyDescent="0.25">
      <c r="A273" s="26"/>
      <c r="B273" s="26"/>
      <c r="C273" s="28"/>
      <c r="D273" s="16" t="s">
        <v>268</v>
      </c>
      <c r="E273" s="30"/>
      <c r="F273" s="20">
        <f>F279+F281+F274+F277</f>
        <v>0</v>
      </c>
      <c r="G273" s="20"/>
      <c r="H273" s="20"/>
      <c r="I273" s="20">
        <f>I279+I281+I274+I277</f>
        <v>190807250</v>
      </c>
      <c r="J273" s="20"/>
      <c r="K273" s="20"/>
      <c r="L273" s="20">
        <f t="shared" ref="L273:U273" si="113">L279+L281+L274+L277</f>
        <v>90772750</v>
      </c>
      <c r="M273" s="20">
        <f t="shared" si="113"/>
        <v>95440440</v>
      </c>
      <c r="N273" s="20">
        <f t="shared" si="113"/>
        <v>186213190</v>
      </c>
      <c r="O273" s="18">
        <f t="shared" si="91"/>
        <v>0.975923032274717</v>
      </c>
      <c r="P273" s="20">
        <f t="shared" si="113"/>
        <v>0</v>
      </c>
      <c r="Q273" s="20">
        <f t="shared" si="113"/>
        <v>0</v>
      </c>
      <c r="R273" s="20">
        <f t="shared" si="113"/>
        <v>186213190</v>
      </c>
      <c r="S273" s="20">
        <f t="shared" si="113"/>
        <v>0</v>
      </c>
      <c r="T273" s="20"/>
      <c r="U273" s="20">
        <f t="shared" si="113"/>
        <v>4594060</v>
      </c>
      <c r="V273" s="15"/>
    </row>
    <row r="274" spans="1:24" ht="38.25" x14ac:dyDescent="0.25">
      <c r="A274" s="26"/>
      <c r="B274" s="26"/>
      <c r="C274" s="28"/>
      <c r="D274" s="32" t="s">
        <v>269</v>
      </c>
      <c r="E274" s="32" t="s">
        <v>1069</v>
      </c>
      <c r="F274" s="22">
        <f>SUM(F275:F276)</f>
        <v>0</v>
      </c>
      <c r="G274" s="22"/>
      <c r="H274" s="22"/>
      <c r="I274" s="22">
        <f t="shared" ref="I274:U274" si="114">SUM(I275:I276)</f>
        <v>70000000</v>
      </c>
      <c r="J274" s="273" t="s">
        <v>1030</v>
      </c>
      <c r="K274" s="22"/>
      <c r="L274" s="22">
        <f t="shared" si="114"/>
        <v>66498000</v>
      </c>
      <c r="M274" s="22">
        <f t="shared" si="114"/>
        <v>0</v>
      </c>
      <c r="N274" s="22">
        <f t="shared" si="114"/>
        <v>66498000</v>
      </c>
      <c r="O274" s="55">
        <f t="shared" si="91"/>
        <v>0.94997142857142858</v>
      </c>
      <c r="P274" s="35">
        <f>SUMIF($X$275:$X$276,"DDS",$N$275:$N$276)</f>
        <v>0</v>
      </c>
      <c r="Q274" s="35">
        <f>SUMIF($X$275:$X$276,"ADD",$N$275:$N$276)</f>
        <v>0</v>
      </c>
      <c r="R274" s="35">
        <f t="shared" ref="R274" si="115">N274-P274-Q274</f>
        <v>66498000</v>
      </c>
      <c r="S274" s="22"/>
      <c r="T274" s="20"/>
      <c r="U274" s="20">
        <f t="shared" si="114"/>
        <v>3502000</v>
      </c>
      <c r="V274" s="15"/>
    </row>
    <row r="275" spans="1:24" ht="25.5" hidden="1" x14ac:dyDescent="0.25">
      <c r="A275" s="26"/>
      <c r="B275" s="26"/>
      <c r="C275" s="28">
        <v>1</v>
      </c>
      <c r="D275" s="32" t="s">
        <v>270</v>
      </c>
      <c r="E275" s="32"/>
      <c r="F275" s="22">
        <v>0</v>
      </c>
      <c r="G275" s="22"/>
      <c r="H275" s="22"/>
      <c r="I275" s="22">
        <v>50000000</v>
      </c>
      <c r="J275" s="22"/>
      <c r="K275" s="22"/>
      <c r="L275" s="22">
        <v>50000000</v>
      </c>
      <c r="M275" s="22">
        <v>0</v>
      </c>
      <c r="N275" s="22">
        <f>L275+M275</f>
        <v>50000000</v>
      </c>
      <c r="O275" s="55">
        <f t="shared" si="91"/>
        <v>1</v>
      </c>
      <c r="P275" s="22"/>
      <c r="Q275" s="22"/>
      <c r="R275" s="22"/>
      <c r="S275" s="22"/>
      <c r="T275" s="22"/>
      <c r="U275" s="22">
        <f>I275-N275</f>
        <v>0</v>
      </c>
      <c r="V275" s="15"/>
      <c r="X275" s="3" t="s">
        <v>271</v>
      </c>
    </row>
    <row r="276" spans="1:24" ht="25.5" hidden="1" x14ac:dyDescent="0.25">
      <c r="A276" s="26"/>
      <c r="B276" s="26"/>
      <c r="C276" s="28">
        <v>1</v>
      </c>
      <c r="D276" s="32" t="s">
        <v>272</v>
      </c>
      <c r="E276" s="32"/>
      <c r="F276" s="22">
        <v>0</v>
      </c>
      <c r="G276" s="22"/>
      <c r="H276" s="22"/>
      <c r="I276" s="22">
        <v>20000000</v>
      </c>
      <c r="J276" s="22"/>
      <c r="K276" s="22"/>
      <c r="L276" s="22">
        <v>16498000</v>
      </c>
      <c r="M276" s="22">
        <v>0</v>
      </c>
      <c r="N276" s="22">
        <f>L276+M276</f>
        <v>16498000</v>
      </c>
      <c r="O276" s="55">
        <f t="shared" si="91"/>
        <v>0.82489999999999997</v>
      </c>
      <c r="P276" s="22"/>
      <c r="Q276" s="22"/>
      <c r="R276" s="22"/>
      <c r="S276" s="22"/>
      <c r="T276" s="22"/>
      <c r="U276" s="22">
        <f>I276-N276</f>
        <v>3502000</v>
      </c>
      <c r="V276" s="15"/>
      <c r="X276" s="3" t="s">
        <v>271</v>
      </c>
    </row>
    <row r="277" spans="1:24" ht="38.25" x14ac:dyDescent="0.25">
      <c r="A277" s="26"/>
      <c r="B277" s="26"/>
      <c r="C277" s="28"/>
      <c r="D277" s="32" t="s">
        <v>273</v>
      </c>
      <c r="E277" s="32" t="s">
        <v>1070</v>
      </c>
      <c r="F277" s="22">
        <f>F278</f>
        <v>0</v>
      </c>
      <c r="G277" s="22"/>
      <c r="H277" s="22"/>
      <c r="I277" s="22">
        <f>I278</f>
        <v>25000000</v>
      </c>
      <c r="J277" s="273" t="s">
        <v>1030</v>
      </c>
      <c r="K277" s="22"/>
      <c r="L277" s="22">
        <f t="shared" ref="L277:U277" si="116">L278</f>
        <v>24274750</v>
      </c>
      <c r="M277" s="22">
        <f t="shared" si="116"/>
        <v>0</v>
      </c>
      <c r="N277" s="22">
        <f t="shared" si="116"/>
        <v>24274750</v>
      </c>
      <c r="O277" s="55">
        <f t="shared" ref="O277:O340" si="117">N277/I277</f>
        <v>0.97099000000000002</v>
      </c>
      <c r="P277" s="35">
        <f>SUMIF($X$278:$X$278,"DDS",$N$278:$N$278)</f>
        <v>0</v>
      </c>
      <c r="Q277" s="35">
        <f>SUMIF($X$278:$X$278,"ADD",$N$278:$N$278)</f>
        <v>0</v>
      </c>
      <c r="R277" s="35">
        <f t="shared" ref="R277" si="118">N277-P277-Q277</f>
        <v>24274750</v>
      </c>
      <c r="S277" s="22"/>
      <c r="T277" s="20"/>
      <c r="U277" s="20">
        <f t="shared" si="116"/>
        <v>725250</v>
      </c>
      <c r="V277" s="15"/>
    </row>
    <row r="278" spans="1:24" hidden="1" x14ac:dyDescent="0.25">
      <c r="A278" s="26"/>
      <c r="B278" s="26"/>
      <c r="C278" s="28">
        <v>1</v>
      </c>
      <c r="D278" s="32" t="s">
        <v>274</v>
      </c>
      <c r="E278" s="32"/>
      <c r="F278" s="22">
        <v>0</v>
      </c>
      <c r="G278" s="22"/>
      <c r="H278" s="22"/>
      <c r="I278" s="22">
        <v>25000000</v>
      </c>
      <c r="J278" s="22"/>
      <c r="K278" s="22"/>
      <c r="L278" s="22">
        <v>24274750</v>
      </c>
      <c r="M278" s="22">
        <v>0</v>
      </c>
      <c r="N278" s="22">
        <f>L278+M278</f>
        <v>24274750</v>
      </c>
      <c r="O278" s="55">
        <f t="shared" si="117"/>
        <v>0.97099000000000002</v>
      </c>
      <c r="P278" s="22"/>
      <c r="Q278" s="22"/>
      <c r="R278" s="22"/>
      <c r="S278" s="22"/>
      <c r="T278" s="22"/>
      <c r="U278" s="22">
        <f>I278-N278</f>
        <v>725250</v>
      </c>
      <c r="V278" s="15"/>
      <c r="X278" s="3" t="s">
        <v>271</v>
      </c>
    </row>
    <row r="279" spans="1:24" ht="38.25" x14ac:dyDescent="0.25">
      <c r="A279" s="26"/>
      <c r="B279" s="26"/>
      <c r="C279" s="28"/>
      <c r="D279" s="32" t="s">
        <v>275</v>
      </c>
      <c r="E279" s="32" t="s">
        <v>1071</v>
      </c>
      <c r="F279" s="33">
        <f>F280</f>
        <v>0</v>
      </c>
      <c r="G279" s="33"/>
      <c r="H279" s="33"/>
      <c r="I279" s="33">
        <f t="shared" ref="I279:U279" si="119">I280</f>
        <v>19484200</v>
      </c>
      <c r="J279" s="272" t="s">
        <v>1030</v>
      </c>
      <c r="K279" s="33"/>
      <c r="L279" s="33">
        <f t="shared" si="119"/>
        <v>0</v>
      </c>
      <c r="M279" s="33">
        <f t="shared" si="119"/>
        <v>19484200</v>
      </c>
      <c r="N279" s="33">
        <f t="shared" si="119"/>
        <v>19484200</v>
      </c>
      <c r="O279" s="55">
        <f t="shared" si="117"/>
        <v>1</v>
      </c>
      <c r="P279" s="35">
        <f>SUMIF($X$280:$X$280,"DDS",$N$280:$N$280)</f>
        <v>0</v>
      </c>
      <c r="Q279" s="35">
        <f>SUMIF($X$280:$X$280,"ADD",$N$280:$N$280)</f>
        <v>0</v>
      </c>
      <c r="R279" s="35">
        <f t="shared" ref="R279" si="120">N279-P279-Q279</f>
        <v>19484200</v>
      </c>
      <c r="S279" s="33"/>
      <c r="T279" s="31"/>
      <c r="U279" s="31">
        <f t="shared" si="119"/>
        <v>0</v>
      </c>
      <c r="V279" s="15"/>
    </row>
    <row r="280" spans="1:24" hidden="1" x14ac:dyDescent="0.25">
      <c r="A280" s="26"/>
      <c r="B280" s="26"/>
      <c r="C280" s="28">
        <v>1</v>
      </c>
      <c r="D280" s="21" t="s">
        <v>274</v>
      </c>
      <c r="E280" s="32"/>
      <c r="F280" s="22">
        <v>0</v>
      </c>
      <c r="G280" s="22"/>
      <c r="H280" s="22"/>
      <c r="I280" s="22">
        <v>19484200</v>
      </c>
      <c r="J280" s="22"/>
      <c r="K280" s="22"/>
      <c r="L280" s="19"/>
      <c r="M280" s="19">
        <f>[1]nov!H267</f>
        <v>19484200</v>
      </c>
      <c r="N280" s="19">
        <f>L280+M280</f>
        <v>19484200</v>
      </c>
      <c r="O280" s="55">
        <f t="shared" si="117"/>
        <v>1</v>
      </c>
      <c r="P280" s="19"/>
      <c r="Q280" s="19"/>
      <c r="R280" s="19"/>
      <c r="S280" s="19"/>
      <c r="T280" s="19"/>
      <c r="U280" s="19">
        <f>I280-N280</f>
        <v>0</v>
      </c>
      <c r="V280" s="15"/>
      <c r="X280" s="3" t="s">
        <v>271</v>
      </c>
    </row>
    <row r="281" spans="1:24" ht="25.5" x14ac:dyDescent="0.25">
      <c r="A281" s="26"/>
      <c r="B281" s="26"/>
      <c r="C281" s="28"/>
      <c r="D281" s="32" t="s">
        <v>276</v>
      </c>
      <c r="E281" s="32" t="s">
        <v>1072</v>
      </c>
      <c r="F281" s="33">
        <f>SUM(F282:F297)</f>
        <v>0</v>
      </c>
      <c r="G281" s="33"/>
      <c r="H281" s="33"/>
      <c r="I281" s="33">
        <f>SUM(I282:I297)</f>
        <v>76323050</v>
      </c>
      <c r="J281" s="33" t="s">
        <v>1073</v>
      </c>
      <c r="K281" s="33"/>
      <c r="L281" s="33">
        <f>SUM(L282:L297)</f>
        <v>0</v>
      </c>
      <c r="M281" s="33">
        <f t="shared" ref="M281:U281" si="121">SUM(M282:M297)</f>
        <v>75956240</v>
      </c>
      <c r="N281" s="33">
        <f t="shared" si="121"/>
        <v>75956240</v>
      </c>
      <c r="O281" s="55">
        <f t="shared" si="117"/>
        <v>0.99519398137259973</v>
      </c>
      <c r="P281" s="35">
        <f>SUMIF($X$282:$X$297,"DDS",$N$282:$N$297)</f>
        <v>0</v>
      </c>
      <c r="Q281" s="35">
        <f>SUMIF($X$282:$X$297,"ADD",$N$282:$N$297)</f>
        <v>0</v>
      </c>
      <c r="R281" s="35">
        <f t="shared" ref="R281" si="122">N281-P281-Q281</f>
        <v>75956240</v>
      </c>
      <c r="S281" s="33"/>
      <c r="T281" s="31"/>
      <c r="U281" s="31">
        <f t="shared" si="121"/>
        <v>366810</v>
      </c>
      <c r="V281" s="6"/>
    </row>
    <row r="282" spans="1:24" ht="25.5" hidden="1" x14ac:dyDescent="0.25">
      <c r="A282" s="26"/>
      <c r="B282" s="26"/>
      <c r="C282" s="28">
        <v>1</v>
      </c>
      <c r="D282" s="32" t="s">
        <v>277</v>
      </c>
      <c r="E282" s="32"/>
      <c r="F282" s="33">
        <v>0</v>
      </c>
      <c r="G282" s="33"/>
      <c r="H282" s="33"/>
      <c r="I282" s="33">
        <v>0</v>
      </c>
      <c r="J282" s="33"/>
      <c r="K282" s="33"/>
      <c r="L282" s="19"/>
      <c r="M282" s="19">
        <f>[1]nov!H269</f>
        <v>0</v>
      </c>
      <c r="N282" s="19">
        <f>L282+M282</f>
        <v>0</v>
      </c>
      <c r="O282" s="18" t="e">
        <f t="shared" si="117"/>
        <v>#DIV/0!</v>
      </c>
      <c r="P282" s="19"/>
      <c r="Q282" s="19"/>
      <c r="R282" s="19"/>
      <c r="S282" s="19"/>
      <c r="T282" s="19"/>
      <c r="U282" s="19">
        <f t="shared" ref="U282:U297" si="123">I282-N282</f>
        <v>0</v>
      </c>
      <c r="V282" s="15"/>
      <c r="X282" s="3" t="s">
        <v>271</v>
      </c>
    </row>
    <row r="283" spans="1:24" ht="25.5" hidden="1" x14ac:dyDescent="0.25">
      <c r="A283" s="26"/>
      <c r="B283" s="26"/>
      <c r="C283" s="28">
        <v>1</v>
      </c>
      <c r="D283" s="32" t="s">
        <v>278</v>
      </c>
      <c r="E283" s="32"/>
      <c r="F283" s="33">
        <v>0</v>
      </c>
      <c r="G283" s="33"/>
      <c r="H283" s="33"/>
      <c r="I283" s="33">
        <v>0</v>
      </c>
      <c r="J283" s="33"/>
      <c r="K283" s="33"/>
      <c r="L283" s="19"/>
      <c r="M283" s="19">
        <f>[1]nov!H270</f>
        <v>0</v>
      </c>
      <c r="N283" s="19">
        <f t="shared" ref="N283:N286" si="124">L283+M283</f>
        <v>0</v>
      </c>
      <c r="O283" s="18" t="e">
        <f t="shared" si="117"/>
        <v>#DIV/0!</v>
      </c>
      <c r="P283" s="19"/>
      <c r="Q283" s="19"/>
      <c r="R283" s="19"/>
      <c r="S283" s="19"/>
      <c r="T283" s="19"/>
      <c r="U283" s="19">
        <f t="shared" si="123"/>
        <v>0</v>
      </c>
      <c r="V283" s="15"/>
      <c r="X283" s="3" t="s">
        <v>271</v>
      </c>
    </row>
    <row r="284" spans="1:24" ht="25.5" hidden="1" x14ac:dyDescent="0.25">
      <c r="A284" s="26"/>
      <c r="B284" s="26"/>
      <c r="C284" s="28">
        <v>1</v>
      </c>
      <c r="D284" s="32" t="s">
        <v>279</v>
      </c>
      <c r="E284" s="32"/>
      <c r="F284" s="33">
        <v>0</v>
      </c>
      <c r="G284" s="33"/>
      <c r="H284" s="33"/>
      <c r="I284" s="33">
        <v>0</v>
      </c>
      <c r="J284" s="33"/>
      <c r="K284" s="33"/>
      <c r="L284" s="19"/>
      <c r="M284" s="19">
        <f>[1]nov!H271</f>
        <v>0</v>
      </c>
      <c r="N284" s="19">
        <f t="shared" si="124"/>
        <v>0</v>
      </c>
      <c r="O284" s="18" t="e">
        <f t="shared" si="117"/>
        <v>#DIV/0!</v>
      </c>
      <c r="P284" s="19"/>
      <c r="Q284" s="19"/>
      <c r="R284" s="19"/>
      <c r="S284" s="19"/>
      <c r="T284" s="19"/>
      <c r="U284" s="19">
        <f t="shared" si="123"/>
        <v>0</v>
      </c>
      <c r="V284" s="15"/>
      <c r="X284" s="3" t="s">
        <v>271</v>
      </c>
    </row>
    <row r="285" spans="1:24" ht="25.5" hidden="1" x14ac:dyDescent="0.25">
      <c r="A285" s="26"/>
      <c r="B285" s="26"/>
      <c r="C285" s="28">
        <v>1</v>
      </c>
      <c r="D285" s="32" t="s">
        <v>280</v>
      </c>
      <c r="E285" s="32"/>
      <c r="F285" s="33">
        <v>0</v>
      </c>
      <c r="G285" s="33"/>
      <c r="H285" s="33"/>
      <c r="I285" s="33">
        <v>0</v>
      </c>
      <c r="J285" s="33"/>
      <c r="K285" s="33"/>
      <c r="L285" s="19"/>
      <c r="M285" s="19">
        <f>[1]nov!H272</f>
        <v>0</v>
      </c>
      <c r="N285" s="19">
        <f t="shared" si="124"/>
        <v>0</v>
      </c>
      <c r="O285" s="18" t="e">
        <f t="shared" si="117"/>
        <v>#DIV/0!</v>
      </c>
      <c r="P285" s="19"/>
      <c r="Q285" s="19"/>
      <c r="R285" s="19"/>
      <c r="S285" s="19"/>
      <c r="T285" s="19"/>
      <c r="U285" s="19">
        <f t="shared" si="123"/>
        <v>0</v>
      </c>
      <c r="V285" s="15"/>
      <c r="X285" s="3" t="s">
        <v>271</v>
      </c>
    </row>
    <row r="286" spans="1:24" ht="25.5" hidden="1" x14ac:dyDescent="0.25">
      <c r="A286" s="26"/>
      <c r="B286" s="26"/>
      <c r="C286" s="28">
        <v>1</v>
      </c>
      <c r="D286" s="32" t="s">
        <v>281</v>
      </c>
      <c r="E286" s="32"/>
      <c r="F286" s="33">
        <v>0</v>
      </c>
      <c r="G286" s="33"/>
      <c r="H286" s="33"/>
      <c r="I286" s="33">
        <v>0</v>
      </c>
      <c r="J286" s="33"/>
      <c r="K286" s="33"/>
      <c r="L286" s="19"/>
      <c r="M286" s="19">
        <f>[1]nov!H273</f>
        <v>0</v>
      </c>
      <c r="N286" s="19">
        <f t="shared" si="124"/>
        <v>0</v>
      </c>
      <c r="O286" s="18" t="e">
        <f t="shared" si="117"/>
        <v>#DIV/0!</v>
      </c>
      <c r="P286" s="19"/>
      <c r="Q286" s="19"/>
      <c r="R286" s="19"/>
      <c r="S286" s="19"/>
      <c r="T286" s="19"/>
      <c r="U286" s="19">
        <f t="shared" si="123"/>
        <v>0</v>
      </c>
      <c r="V286" s="15"/>
      <c r="X286" s="3" t="s">
        <v>271</v>
      </c>
    </row>
    <row r="287" spans="1:24" hidden="1" x14ac:dyDescent="0.25">
      <c r="A287" s="26"/>
      <c r="B287" s="26"/>
      <c r="C287" s="28">
        <v>1</v>
      </c>
      <c r="D287" s="32" t="s">
        <v>282</v>
      </c>
      <c r="E287" s="32"/>
      <c r="F287" s="33">
        <v>0</v>
      </c>
      <c r="G287" s="33"/>
      <c r="H287" s="33"/>
      <c r="I287" s="33">
        <v>295000</v>
      </c>
      <c r="J287" s="33"/>
      <c r="K287" s="33"/>
      <c r="L287" s="19"/>
      <c r="M287" s="19">
        <f>[1]nov!H274</f>
        <v>223000</v>
      </c>
      <c r="N287" s="19">
        <f>L287+M287</f>
        <v>223000</v>
      </c>
      <c r="O287" s="18">
        <f t="shared" si="117"/>
        <v>0.75593220338983047</v>
      </c>
      <c r="P287" s="19"/>
      <c r="Q287" s="19"/>
      <c r="R287" s="19"/>
      <c r="S287" s="19"/>
      <c r="T287" s="19"/>
      <c r="U287" s="19">
        <f t="shared" si="123"/>
        <v>72000</v>
      </c>
      <c r="V287" s="15"/>
      <c r="X287" s="3" t="s">
        <v>271</v>
      </c>
    </row>
    <row r="288" spans="1:24" hidden="1" x14ac:dyDescent="0.25">
      <c r="A288" s="26"/>
      <c r="B288" s="26"/>
      <c r="C288" s="28">
        <v>1</v>
      </c>
      <c r="D288" s="32" t="s">
        <v>99</v>
      </c>
      <c r="E288" s="32"/>
      <c r="F288" s="33">
        <v>0</v>
      </c>
      <c r="G288" s="33"/>
      <c r="H288" s="33"/>
      <c r="I288" s="33">
        <v>500000</v>
      </c>
      <c r="J288" s="33"/>
      <c r="K288" s="33"/>
      <c r="L288" s="19"/>
      <c r="M288" s="19">
        <f>[1]nov!H275</f>
        <v>485000</v>
      </c>
      <c r="N288" s="19">
        <f t="shared" ref="N288:N297" si="125">L288+M288</f>
        <v>485000</v>
      </c>
      <c r="O288" s="18">
        <f t="shared" si="117"/>
        <v>0.97</v>
      </c>
      <c r="P288" s="19"/>
      <c r="Q288" s="19"/>
      <c r="R288" s="19"/>
      <c r="S288" s="19"/>
      <c r="T288" s="19"/>
      <c r="U288" s="19">
        <f t="shared" si="123"/>
        <v>15000</v>
      </c>
      <c r="V288" s="15"/>
      <c r="X288" s="3" t="s">
        <v>271</v>
      </c>
    </row>
    <row r="289" spans="1:24" hidden="1" x14ac:dyDescent="0.25">
      <c r="A289" s="26"/>
      <c r="B289" s="26"/>
      <c r="C289" s="28">
        <v>1</v>
      </c>
      <c r="D289" s="32" t="s">
        <v>283</v>
      </c>
      <c r="E289" s="32"/>
      <c r="F289" s="33">
        <v>0</v>
      </c>
      <c r="G289" s="33"/>
      <c r="H289" s="33"/>
      <c r="I289" s="33">
        <v>1080000</v>
      </c>
      <c r="J289" s="33"/>
      <c r="K289" s="33"/>
      <c r="L289" s="19"/>
      <c r="M289" s="19">
        <f>[1]nov!H276</f>
        <v>1080000</v>
      </c>
      <c r="N289" s="19">
        <f t="shared" si="125"/>
        <v>1080000</v>
      </c>
      <c r="O289" s="18">
        <f t="shared" si="117"/>
        <v>1</v>
      </c>
      <c r="P289" s="19"/>
      <c r="Q289" s="19"/>
      <c r="R289" s="19"/>
      <c r="S289" s="19"/>
      <c r="T289" s="19"/>
      <c r="U289" s="19">
        <f t="shared" si="123"/>
        <v>0</v>
      </c>
      <c r="V289" s="15"/>
      <c r="X289" s="3" t="s">
        <v>271</v>
      </c>
    </row>
    <row r="290" spans="1:24" hidden="1" x14ac:dyDescent="0.25">
      <c r="A290" s="26"/>
      <c r="B290" s="26"/>
      <c r="C290" s="28">
        <v>1</v>
      </c>
      <c r="D290" s="32" t="s">
        <v>256</v>
      </c>
      <c r="E290" s="32"/>
      <c r="F290" s="33">
        <v>0</v>
      </c>
      <c r="G290" s="33"/>
      <c r="H290" s="33"/>
      <c r="I290" s="33">
        <v>200000</v>
      </c>
      <c r="J290" s="33"/>
      <c r="K290" s="33"/>
      <c r="L290" s="33"/>
      <c r="M290" s="19">
        <f>[1]nov!H277</f>
        <v>200000</v>
      </c>
      <c r="N290" s="19">
        <f t="shared" si="125"/>
        <v>200000</v>
      </c>
      <c r="O290" s="18">
        <f t="shared" si="117"/>
        <v>1</v>
      </c>
      <c r="P290" s="19"/>
      <c r="Q290" s="19"/>
      <c r="R290" s="19"/>
      <c r="S290" s="19"/>
      <c r="T290" s="19"/>
      <c r="U290" s="19">
        <f t="shared" si="123"/>
        <v>0</v>
      </c>
      <c r="V290" s="15"/>
      <c r="X290" s="3" t="s">
        <v>271</v>
      </c>
    </row>
    <row r="291" spans="1:24" hidden="1" x14ac:dyDescent="0.25">
      <c r="A291" s="26"/>
      <c r="B291" s="26"/>
      <c r="C291" s="28">
        <v>1</v>
      </c>
      <c r="D291" s="32" t="s">
        <v>284</v>
      </c>
      <c r="E291" s="32"/>
      <c r="F291" s="33">
        <v>0</v>
      </c>
      <c r="G291" s="33"/>
      <c r="H291" s="33"/>
      <c r="I291" s="33">
        <v>200000</v>
      </c>
      <c r="J291" s="33"/>
      <c r="K291" s="33"/>
      <c r="L291" s="33"/>
      <c r="M291" s="19">
        <f>[1]nov!H278</f>
        <v>200000</v>
      </c>
      <c r="N291" s="19">
        <f t="shared" si="125"/>
        <v>200000</v>
      </c>
      <c r="O291" s="18">
        <f t="shared" si="117"/>
        <v>1</v>
      </c>
      <c r="P291" s="19"/>
      <c r="Q291" s="19"/>
      <c r="R291" s="19"/>
      <c r="S291" s="19"/>
      <c r="T291" s="19"/>
      <c r="U291" s="19">
        <f t="shared" si="123"/>
        <v>0</v>
      </c>
      <c r="V291" s="15"/>
      <c r="X291" s="3" t="s">
        <v>271</v>
      </c>
    </row>
    <row r="292" spans="1:24" hidden="1" x14ac:dyDescent="0.25">
      <c r="A292" s="26"/>
      <c r="B292" s="26"/>
      <c r="C292" s="28">
        <v>1</v>
      </c>
      <c r="D292" s="32" t="s">
        <v>285</v>
      </c>
      <c r="E292" s="32"/>
      <c r="F292" s="33">
        <v>0</v>
      </c>
      <c r="G292" s="33"/>
      <c r="H292" s="33"/>
      <c r="I292" s="33">
        <v>175000</v>
      </c>
      <c r="J292" s="33"/>
      <c r="K292" s="33"/>
      <c r="L292" s="33"/>
      <c r="M292" s="19">
        <f>[1]nov!H279</f>
        <v>175000</v>
      </c>
      <c r="N292" s="19">
        <f t="shared" si="125"/>
        <v>175000</v>
      </c>
      <c r="O292" s="18">
        <f t="shared" si="117"/>
        <v>1</v>
      </c>
      <c r="P292" s="19"/>
      <c r="Q292" s="19"/>
      <c r="R292" s="19"/>
      <c r="S292" s="19"/>
      <c r="T292" s="19"/>
      <c r="U292" s="19">
        <f t="shared" si="123"/>
        <v>0</v>
      </c>
      <c r="V292" s="15"/>
      <c r="X292" s="3" t="s">
        <v>271</v>
      </c>
    </row>
    <row r="293" spans="1:24" hidden="1" x14ac:dyDescent="0.25">
      <c r="A293" s="26"/>
      <c r="B293" s="26"/>
      <c r="C293" s="28">
        <v>1</v>
      </c>
      <c r="D293" s="32" t="s">
        <v>259</v>
      </c>
      <c r="E293" s="32"/>
      <c r="F293" s="33">
        <v>0</v>
      </c>
      <c r="G293" s="33"/>
      <c r="H293" s="33"/>
      <c r="I293" s="33">
        <v>750000</v>
      </c>
      <c r="J293" s="33"/>
      <c r="K293" s="33"/>
      <c r="L293" s="33"/>
      <c r="M293" s="19">
        <f>[1]nov!H280</f>
        <v>750000</v>
      </c>
      <c r="N293" s="19">
        <f t="shared" si="125"/>
        <v>750000</v>
      </c>
      <c r="O293" s="18">
        <f t="shared" si="117"/>
        <v>1</v>
      </c>
      <c r="P293" s="19"/>
      <c r="Q293" s="19"/>
      <c r="R293" s="19"/>
      <c r="S293" s="19"/>
      <c r="T293" s="19"/>
      <c r="U293" s="19">
        <f t="shared" si="123"/>
        <v>0</v>
      </c>
      <c r="V293" s="15"/>
      <c r="X293" s="3" t="s">
        <v>271</v>
      </c>
    </row>
    <row r="294" spans="1:24" hidden="1" x14ac:dyDescent="0.25">
      <c r="A294" s="26"/>
      <c r="B294" s="26"/>
      <c r="C294" s="28">
        <v>1</v>
      </c>
      <c r="D294" s="32" t="s">
        <v>286</v>
      </c>
      <c r="E294" s="32"/>
      <c r="F294" s="33">
        <v>0</v>
      </c>
      <c r="G294" s="33"/>
      <c r="H294" s="33"/>
      <c r="I294" s="33">
        <v>3315000</v>
      </c>
      <c r="J294" s="33"/>
      <c r="K294" s="33"/>
      <c r="L294" s="33"/>
      <c r="M294" s="19">
        <f>[1]nov!H281</f>
        <v>3315000</v>
      </c>
      <c r="N294" s="19">
        <f t="shared" si="125"/>
        <v>3315000</v>
      </c>
      <c r="O294" s="18">
        <f t="shared" si="117"/>
        <v>1</v>
      </c>
      <c r="P294" s="19"/>
      <c r="Q294" s="19"/>
      <c r="R294" s="19"/>
      <c r="S294" s="19"/>
      <c r="T294" s="19"/>
      <c r="U294" s="19">
        <f t="shared" si="123"/>
        <v>0</v>
      </c>
      <c r="V294" s="15"/>
      <c r="X294" s="3" t="s">
        <v>271</v>
      </c>
    </row>
    <row r="295" spans="1:24" hidden="1" x14ac:dyDescent="0.25">
      <c r="A295" s="26"/>
      <c r="B295" s="26"/>
      <c r="C295" s="28">
        <v>1</v>
      </c>
      <c r="D295" s="32" t="s">
        <v>287</v>
      </c>
      <c r="E295" s="32"/>
      <c r="F295" s="33">
        <v>0</v>
      </c>
      <c r="G295" s="33"/>
      <c r="H295" s="33"/>
      <c r="I295" s="33">
        <v>3450000</v>
      </c>
      <c r="J295" s="33"/>
      <c r="K295" s="33"/>
      <c r="L295" s="33"/>
      <c r="M295" s="19">
        <f>[1]nov!H282</f>
        <v>3450000</v>
      </c>
      <c r="N295" s="19">
        <f t="shared" si="125"/>
        <v>3450000</v>
      </c>
      <c r="O295" s="18">
        <f t="shared" si="117"/>
        <v>1</v>
      </c>
      <c r="P295" s="19"/>
      <c r="Q295" s="19"/>
      <c r="R295" s="19"/>
      <c r="S295" s="19"/>
      <c r="T295" s="19"/>
      <c r="U295" s="19">
        <f t="shared" si="123"/>
        <v>0</v>
      </c>
      <c r="V295" s="15"/>
      <c r="X295" s="3" t="s">
        <v>271</v>
      </c>
    </row>
    <row r="296" spans="1:24" hidden="1" x14ac:dyDescent="0.25">
      <c r="A296" s="26"/>
      <c r="B296" s="26"/>
      <c r="C296" s="28">
        <v>1</v>
      </c>
      <c r="D296" s="32" t="s">
        <v>288</v>
      </c>
      <c r="E296" s="32"/>
      <c r="F296" s="33">
        <v>0</v>
      </c>
      <c r="G296" s="33"/>
      <c r="H296" s="33"/>
      <c r="I296" s="33">
        <v>65608050</v>
      </c>
      <c r="J296" s="33"/>
      <c r="K296" s="33"/>
      <c r="L296" s="19"/>
      <c r="M296" s="19">
        <f>[1]nov!H283</f>
        <v>65328240</v>
      </c>
      <c r="N296" s="19">
        <f t="shared" si="125"/>
        <v>65328240</v>
      </c>
      <c r="O296" s="18">
        <f t="shared" si="117"/>
        <v>0.99573512701566347</v>
      </c>
      <c r="P296" s="19"/>
      <c r="Q296" s="19"/>
      <c r="R296" s="19"/>
      <c r="S296" s="19"/>
      <c r="T296" s="19"/>
      <c r="U296" s="19">
        <f t="shared" si="123"/>
        <v>279810</v>
      </c>
      <c r="V296" s="15"/>
      <c r="X296" s="3" t="s">
        <v>271</v>
      </c>
    </row>
    <row r="297" spans="1:24" hidden="1" x14ac:dyDescent="0.25">
      <c r="A297" s="26"/>
      <c r="B297" s="26"/>
      <c r="C297" s="28">
        <v>1</v>
      </c>
      <c r="D297" s="32" t="s">
        <v>289</v>
      </c>
      <c r="E297" s="32"/>
      <c r="F297" s="33">
        <v>0</v>
      </c>
      <c r="G297" s="33"/>
      <c r="H297" s="33"/>
      <c r="I297" s="33">
        <v>750000</v>
      </c>
      <c r="J297" s="33"/>
      <c r="K297" s="33"/>
      <c r="L297" s="19"/>
      <c r="M297" s="19">
        <f>[1]nov!H284</f>
        <v>750000</v>
      </c>
      <c r="N297" s="19">
        <f t="shared" si="125"/>
        <v>750000</v>
      </c>
      <c r="O297" s="18">
        <f t="shared" si="117"/>
        <v>1</v>
      </c>
      <c r="P297" s="19"/>
      <c r="Q297" s="19"/>
      <c r="R297" s="19"/>
      <c r="S297" s="19"/>
      <c r="T297" s="19"/>
      <c r="U297" s="19">
        <f t="shared" si="123"/>
        <v>0</v>
      </c>
      <c r="V297" s="15"/>
      <c r="X297" s="3" t="s">
        <v>271</v>
      </c>
    </row>
    <row r="298" spans="1:24" x14ac:dyDescent="0.25">
      <c r="A298" s="15"/>
      <c r="B298" s="15"/>
      <c r="C298" s="28"/>
      <c r="D298" s="16" t="s">
        <v>290</v>
      </c>
      <c r="E298" s="30"/>
      <c r="F298" s="31">
        <f>F299+F338+F324</f>
        <v>202394250</v>
      </c>
      <c r="G298" s="31"/>
      <c r="H298" s="31"/>
      <c r="I298" s="31">
        <f>I299+I322+I324+I338</f>
        <v>271929600</v>
      </c>
      <c r="J298" s="31"/>
      <c r="K298" s="31"/>
      <c r="L298" s="31">
        <f>L299+L322+L324+L338</f>
        <v>47487900</v>
      </c>
      <c r="M298" s="31">
        <f>M299+M322+M324+M338</f>
        <v>221920100</v>
      </c>
      <c r="N298" s="31">
        <f>N299+N322+N324+N338</f>
        <v>269408000</v>
      </c>
      <c r="O298" s="18">
        <f t="shared" si="117"/>
        <v>0.99072701169714517</v>
      </c>
      <c r="P298" s="31">
        <f t="shared" ref="P298:S298" si="126">P299+P322+P324+P338</f>
        <v>196703100</v>
      </c>
      <c r="Q298" s="31">
        <f t="shared" si="126"/>
        <v>0</v>
      </c>
      <c r="R298" s="31">
        <f t="shared" si="126"/>
        <v>72704900</v>
      </c>
      <c r="S298" s="31">
        <f t="shared" si="126"/>
        <v>0</v>
      </c>
      <c r="T298" s="31"/>
      <c r="U298" s="31">
        <f>U299+U322+U324+U338</f>
        <v>2517600</v>
      </c>
      <c r="V298" s="15"/>
    </row>
    <row r="299" spans="1:24" ht="25.5" x14ac:dyDescent="0.25">
      <c r="A299" s="26"/>
      <c r="B299" s="26"/>
      <c r="C299" s="26"/>
      <c r="D299" s="32" t="s">
        <v>291</v>
      </c>
      <c r="E299" s="32" t="s">
        <v>1074</v>
      </c>
      <c r="F299" s="35">
        <f>SUM(F300:F321)</f>
        <v>136675000</v>
      </c>
      <c r="G299" s="35"/>
      <c r="H299" s="35"/>
      <c r="I299" s="35">
        <f t="shared" ref="I299:U299" si="127">SUM(I300:I321)</f>
        <v>136675000</v>
      </c>
      <c r="J299" s="35"/>
      <c r="K299" s="35"/>
      <c r="L299" s="35">
        <f t="shared" si="127"/>
        <v>0</v>
      </c>
      <c r="M299" s="35">
        <f t="shared" si="127"/>
        <v>136675000</v>
      </c>
      <c r="N299" s="35">
        <f t="shared" si="127"/>
        <v>136675000</v>
      </c>
      <c r="O299" s="55">
        <f t="shared" si="117"/>
        <v>1</v>
      </c>
      <c r="P299" s="35">
        <f>SUMIF($X$300:$X$321,"DDS",$N$300:$N$321)</f>
        <v>136675000</v>
      </c>
      <c r="Q299" s="35">
        <f>SUMIF($X$300:$X$321,"ADD",$N$300:$N$321)</f>
        <v>0</v>
      </c>
      <c r="R299" s="35">
        <f t="shared" ref="R299" si="128">N299-P299-Q299</f>
        <v>0</v>
      </c>
      <c r="S299" s="35"/>
      <c r="T299" s="27"/>
      <c r="U299" s="27">
        <f t="shared" si="127"/>
        <v>0</v>
      </c>
      <c r="V299" s="15"/>
    </row>
    <row r="300" spans="1:24" hidden="1" x14ac:dyDescent="0.25">
      <c r="A300" s="15"/>
      <c r="B300" s="15"/>
      <c r="C300" s="28">
        <v>2</v>
      </c>
      <c r="D300" s="21" t="s">
        <v>292</v>
      </c>
      <c r="E300" s="32"/>
      <c r="F300" s="22">
        <v>250000</v>
      </c>
      <c r="G300" s="22"/>
      <c r="H300" s="22"/>
      <c r="I300" s="22">
        <v>250000</v>
      </c>
      <c r="J300" s="22"/>
      <c r="K300" s="22"/>
      <c r="L300" s="19"/>
      <c r="M300" s="19">
        <f>[1]nov!H287</f>
        <v>250000</v>
      </c>
      <c r="N300" s="19">
        <f t="shared" ref="N300:N337" si="129">L300+M300</f>
        <v>250000</v>
      </c>
      <c r="O300" s="55">
        <f t="shared" si="117"/>
        <v>1</v>
      </c>
      <c r="P300" s="19"/>
      <c r="Q300" s="19"/>
      <c r="R300" s="19"/>
      <c r="S300" s="19"/>
      <c r="T300" s="19"/>
      <c r="U300" s="19">
        <f t="shared" ref="U300:U321" si="130">I300-N300</f>
        <v>0</v>
      </c>
      <c r="V300" s="15"/>
      <c r="X300" s="3" t="s">
        <v>142</v>
      </c>
    </row>
    <row r="301" spans="1:24" hidden="1" x14ac:dyDescent="0.25">
      <c r="A301" s="15"/>
      <c r="B301" s="15"/>
      <c r="C301" s="28">
        <v>3</v>
      </c>
      <c r="D301" s="21" t="s">
        <v>293</v>
      </c>
      <c r="E301" s="32"/>
      <c r="F301" s="22">
        <v>175000</v>
      </c>
      <c r="G301" s="22"/>
      <c r="H301" s="22"/>
      <c r="I301" s="22">
        <v>175000</v>
      </c>
      <c r="J301" s="22"/>
      <c r="K301" s="22"/>
      <c r="L301" s="19"/>
      <c r="M301" s="19">
        <f>[1]nov!H288</f>
        <v>175000</v>
      </c>
      <c r="N301" s="19">
        <f t="shared" si="129"/>
        <v>175000</v>
      </c>
      <c r="O301" s="55">
        <f t="shared" si="117"/>
        <v>1</v>
      </c>
      <c r="P301" s="19"/>
      <c r="Q301" s="19"/>
      <c r="R301" s="19"/>
      <c r="S301" s="19"/>
      <c r="T301" s="19"/>
      <c r="U301" s="19">
        <f t="shared" si="130"/>
        <v>0</v>
      </c>
      <c r="V301" s="15"/>
      <c r="X301" s="3" t="s">
        <v>142</v>
      </c>
    </row>
    <row r="302" spans="1:24" hidden="1" x14ac:dyDescent="0.25">
      <c r="A302" s="15"/>
      <c r="B302" s="15"/>
      <c r="C302" s="28">
        <v>4</v>
      </c>
      <c r="D302" s="21" t="s">
        <v>294</v>
      </c>
      <c r="E302" s="32"/>
      <c r="F302" s="22">
        <v>750000</v>
      </c>
      <c r="G302" s="22"/>
      <c r="H302" s="22"/>
      <c r="I302" s="22">
        <v>750000</v>
      </c>
      <c r="J302" s="22"/>
      <c r="K302" s="22"/>
      <c r="L302" s="19"/>
      <c r="M302" s="19">
        <f>[1]nov!H289</f>
        <v>750000</v>
      </c>
      <c r="N302" s="19">
        <f t="shared" si="129"/>
        <v>750000</v>
      </c>
      <c r="O302" s="55">
        <f t="shared" si="117"/>
        <v>1</v>
      </c>
      <c r="P302" s="19"/>
      <c r="Q302" s="19"/>
      <c r="R302" s="19"/>
      <c r="S302" s="19"/>
      <c r="T302" s="19"/>
      <c r="U302" s="19">
        <f t="shared" si="130"/>
        <v>0</v>
      </c>
      <c r="V302" s="15"/>
      <c r="X302" s="3" t="s">
        <v>142</v>
      </c>
    </row>
    <row r="303" spans="1:24" hidden="1" x14ac:dyDescent="0.25">
      <c r="A303" s="15"/>
      <c r="B303" s="15"/>
      <c r="C303" s="28">
        <v>1</v>
      </c>
      <c r="D303" s="21" t="s">
        <v>295</v>
      </c>
      <c r="E303" s="32"/>
      <c r="F303" s="22">
        <v>50000000</v>
      </c>
      <c r="G303" s="22"/>
      <c r="H303" s="22"/>
      <c r="I303" s="22">
        <v>38250000</v>
      </c>
      <c r="J303" s="22"/>
      <c r="K303" s="22"/>
      <c r="L303" s="22"/>
      <c r="M303" s="19">
        <f>[1]nov!H290</f>
        <v>38250000</v>
      </c>
      <c r="N303" s="19">
        <f t="shared" si="129"/>
        <v>38250000</v>
      </c>
      <c r="O303" s="55">
        <f t="shared" si="117"/>
        <v>1</v>
      </c>
      <c r="P303" s="19"/>
      <c r="Q303" s="19"/>
      <c r="R303" s="19"/>
      <c r="S303" s="19"/>
      <c r="T303" s="19"/>
      <c r="U303" s="19">
        <f t="shared" si="130"/>
        <v>0</v>
      </c>
      <c r="V303" s="15"/>
      <c r="X303" s="3" t="s">
        <v>142</v>
      </c>
    </row>
    <row r="304" spans="1:24" hidden="1" x14ac:dyDescent="0.25">
      <c r="A304" s="15"/>
      <c r="B304" s="15"/>
      <c r="C304" s="28">
        <v>2</v>
      </c>
      <c r="D304" s="21" t="s">
        <v>296</v>
      </c>
      <c r="E304" s="32"/>
      <c r="F304" s="22">
        <v>23000000</v>
      </c>
      <c r="G304" s="22"/>
      <c r="H304" s="22"/>
      <c r="I304" s="22">
        <v>20930000</v>
      </c>
      <c r="J304" s="22"/>
      <c r="K304" s="22"/>
      <c r="L304" s="22"/>
      <c r="M304" s="19">
        <f>[1]nov!H291</f>
        <v>20930000</v>
      </c>
      <c r="N304" s="19">
        <f t="shared" si="129"/>
        <v>20930000</v>
      </c>
      <c r="O304" s="55">
        <f t="shared" si="117"/>
        <v>1</v>
      </c>
      <c r="P304" s="19"/>
      <c r="Q304" s="19"/>
      <c r="R304" s="19"/>
      <c r="S304" s="19"/>
      <c r="T304" s="19"/>
      <c r="U304" s="19">
        <f t="shared" si="130"/>
        <v>0</v>
      </c>
      <c r="V304" s="15"/>
      <c r="X304" s="3" t="s">
        <v>142</v>
      </c>
    </row>
    <row r="305" spans="1:24" hidden="1" x14ac:dyDescent="0.25">
      <c r="A305" s="15"/>
      <c r="B305" s="15"/>
      <c r="C305" s="28">
        <v>3</v>
      </c>
      <c r="D305" s="21" t="s">
        <v>297</v>
      </c>
      <c r="E305" s="32"/>
      <c r="F305" s="22">
        <v>37500000</v>
      </c>
      <c r="G305" s="22"/>
      <c r="H305" s="22"/>
      <c r="I305" s="22">
        <v>33250000</v>
      </c>
      <c r="J305" s="22"/>
      <c r="K305" s="22"/>
      <c r="L305" s="22"/>
      <c r="M305" s="19">
        <f>[1]nov!H292</f>
        <v>33250000</v>
      </c>
      <c r="N305" s="19">
        <f t="shared" si="129"/>
        <v>33250000</v>
      </c>
      <c r="O305" s="55">
        <f t="shared" si="117"/>
        <v>1</v>
      </c>
      <c r="P305" s="19"/>
      <c r="Q305" s="19"/>
      <c r="R305" s="19"/>
      <c r="S305" s="19"/>
      <c r="T305" s="19"/>
      <c r="U305" s="19">
        <f t="shared" si="130"/>
        <v>0</v>
      </c>
      <c r="V305" s="15"/>
      <c r="X305" s="3" t="s">
        <v>142</v>
      </c>
    </row>
    <row r="306" spans="1:24" hidden="1" x14ac:dyDescent="0.25">
      <c r="A306" s="15"/>
      <c r="B306" s="15"/>
      <c r="C306" s="28">
        <v>4</v>
      </c>
      <c r="D306" s="21" t="s">
        <v>298</v>
      </c>
      <c r="E306" s="32"/>
      <c r="F306" s="22">
        <v>16500000</v>
      </c>
      <c r="G306" s="22"/>
      <c r="H306" s="22"/>
      <c r="I306" s="22">
        <v>17820000</v>
      </c>
      <c r="J306" s="22"/>
      <c r="K306" s="22"/>
      <c r="L306" s="22"/>
      <c r="M306" s="19">
        <f>[1]nov!H293</f>
        <v>17820000</v>
      </c>
      <c r="N306" s="19">
        <f t="shared" si="129"/>
        <v>17820000</v>
      </c>
      <c r="O306" s="55">
        <f t="shared" si="117"/>
        <v>1</v>
      </c>
      <c r="P306" s="19"/>
      <c r="Q306" s="19"/>
      <c r="R306" s="19"/>
      <c r="S306" s="19"/>
      <c r="T306" s="19"/>
      <c r="U306" s="19">
        <f t="shared" si="130"/>
        <v>0</v>
      </c>
      <c r="V306" s="15"/>
      <c r="X306" s="3" t="s">
        <v>142</v>
      </c>
    </row>
    <row r="307" spans="1:24" hidden="1" x14ac:dyDescent="0.25">
      <c r="A307" s="26"/>
      <c r="B307" s="26"/>
      <c r="C307" s="28">
        <v>5</v>
      </c>
      <c r="D307" s="21" t="s">
        <v>299</v>
      </c>
      <c r="E307" s="32"/>
      <c r="F307" s="22">
        <v>1000000</v>
      </c>
      <c r="G307" s="22"/>
      <c r="H307" s="22"/>
      <c r="I307" s="22">
        <v>1600000</v>
      </c>
      <c r="J307" s="22"/>
      <c r="K307" s="22"/>
      <c r="L307" s="22"/>
      <c r="M307" s="19">
        <f>[1]nov!H294</f>
        <v>1600000</v>
      </c>
      <c r="N307" s="19">
        <f t="shared" si="129"/>
        <v>1600000</v>
      </c>
      <c r="O307" s="55">
        <f t="shared" si="117"/>
        <v>1</v>
      </c>
      <c r="P307" s="19"/>
      <c r="Q307" s="19"/>
      <c r="R307" s="19"/>
      <c r="S307" s="19"/>
      <c r="T307" s="19"/>
      <c r="U307" s="19">
        <f t="shared" si="130"/>
        <v>0</v>
      </c>
      <c r="V307" s="15"/>
      <c r="X307" s="3" t="s">
        <v>142</v>
      </c>
    </row>
    <row r="308" spans="1:24" hidden="1" x14ac:dyDescent="0.25">
      <c r="A308" s="26"/>
      <c r="B308" s="26"/>
      <c r="C308" s="28">
        <v>6</v>
      </c>
      <c r="D308" s="21" t="s">
        <v>300</v>
      </c>
      <c r="E308" s="32"/>
      <c r="F308" s="22">
        <v>6000000</v>
      </c>
      <c r="G308" s="22"/>
      <c r="H308" s="22"/>
      <c r="I308" s="22">
        <v>6900000</v>
      </c>
      <c r="J308" s="22"/>
      <c r="K308" s="22"/>
      <c r="L308" s="22"/>
      <c r="M308" s="19">
        <f>[1]nov!H295</f>
        <v>6900000</v>
      </c>
      <c r="N308" s="19">
        <f t="shared" si="129"/>
        <v>6900000</v>
      </c>
      <c r="O308" s="55">
        <f t="shared" si="117"/>
        <v>1</v>
      </c>
      <c r="P308" s="19"/>
      <c r="Q308" s="19"/>
      <c r="R308" s="19"/>
      <c r="S308" s="19"/>
      <c r="T308" s="19"/>
      <c r="U308" s="19">
        <f t="shared" si="130"/>
        <v>0</v>
      </c>
      <c r="V308" s="15"/>
      <c r="X308" s="3" t="s">
        <v>142</v>
      </c>
    </row>
    <row r="309" spans="1:24" hidden="1" x14ac:dyDescent="0.25">
      <c r="A309" s="26"/>
      <c r="B309" s="26"/>
      <c r="C309" s="28">
        <v>7</v>
      </c>
      <c r="D309" s="21" t="s">
        <v>301</v>
      </c>
      <c r="E309" s="32"/>
      <c r="F309" s="22">
        <v>750000</v>
      </c>
      <c r="G309" s="22"/>
      <c r="H309" s="22"/>
      <c r="I309" s="22">
        <v>0</v>
      </c>
      <c r="J309" s="22"/>
      <c r="K309" s="22"/>
      <c r="L309" s="19"/>
      <c r="M309" s="19">
        <f>[1]nov!H296</f>
        <v>0</v>
      </c>
      <c r="N309" s="19">
        <f t="shared" si="129"/>
        <v>0</v>
      </c>
      <c r="O309" s="55" t="e">
        <f t="shared" si="117"/>
        <v>#DIV/0!</v>
      </c>
      <c r="P309" s="19"/>
      <c r="Q309" s="19"/>
      <c r="R309" s="19"/>
      <c r="S309" s="19"/>
      <c r="T309" s="19"/>
      <c r="U309" s="19">
        <f t="shared" si="130"/>
        <v>0</v>
      </c>
      <c r="V309" s="15"/>
      <c r="X309" s="3" t="s">
        <v>142</v>
      </c>
    </row>
    <row r="310" spans="1:24" hidden="1" x14ac:dyDescent="0.25">
      <c r="A310" s="26"/>
      <c r="B310" s="26"/>
      <c r="C310" s="28">
        <v>8</v>
      </c>
      <c r="D310" s="21" t="s">
        <v>302</v>
      </c>
      <c r="E310" s="32"/>
      <c r="F310" s="22">
        <v>750000</v>
      </c>
      <c r="G310" s="22"/>
      <c r="H310" s="22"/>
      <c r="I310" s="22">
        <v>0</v>
      </c>
      <c r="J310" s="22"/>
      <c r="K310" s="22"/>
      <c r="L310" s="19"/>
      <c r="M310" s="19">
        <f>[1]nov!H297</f>
        <v>0</v>
      </c>
      <c r="N310" s="19">
        <f t="shared" si="129"/>
        <v>0</v>
      </c>
      <c r="O310" s="55" t="e">
        <f t="shared" si="117"/>
        <v>#DIV/0!</v>
      </c>
      <c r="P310" s="19"/>
      <c r="Q310" s="19"/>
      <c r="R310" s="19"/>
      <c r="S310" s="19"/>
      <c r="T310" s="19"/>
      <c r="U310" s="19">
        <f t="shared" si="130"/>
        <v>0</v>
      </c>
      <c r="V310" s="15"/>
      <c r="X310" s="3" t="s">
        <v>142</v>
      </c>
    </row>
    <row r="311" spans="1:24" hidden="1" x14ac:dyDescent="0.25">
      <c r="A311" s="26"/>
      <c r="B311" s="26"/>
      <c r="C311" s="28">
        <v>8</v>
      </c>
      <c r="D311" s="21" t="s">
        <v>303</v>
      </c>
      <c r="E311" s="32"/>
      <c r="F311" s="22">
        <v>0</v>
      </c>
      <c r="G311" s="22"/>
      <c r="H311" s="22"/>
      <c r="I311" s="22">
        <v>9750000</v>
      </c>
      <c r="J311" s="22"/>
      <c r="K311" s="22"/>
      <c r="L311" s="22"/>
      <c r="M311" s="19">
        <f>[1]nov!H298</f>
        <v>9750000</v>
      </c>
      <c r="N311" s="19">
        <f t="shared" si="129"/>
        <v>9750000</v>
      </c>
      <c r="O311" s="55">
        <f t="shared" si="117"/>
        <v>1</v>
      </c>
      <c r="P311" s="19"/>
      <c r="Q311" s="19"/>
      <c r="R311" s="19"/>
      <c r="S311" s="19"/>
      <c r="T311" s="19"/>
      <c r="U311" s="19">
        <f t="shared" si="130"/>
        <v>0</v>
      </c>
      <c r="V311" s="15"/>
      <c r="X311" s="3" t="s">
        <v>142</v>
      </c>
    </row>
    <row r="312" spans="1:24" hidden="1" x14ac:dyDescent="0.25">
      <c r="A312" s="26"/>
      <c r="B312" s="26"/>
      <c r="C312" s="28">
        <v>8</v>
      </c>
      <c r="D312" s="21" t="s">
        <v>304</v>
      </c>
      <c r="E312" s="32"/>
      <c r="F312" s="22">
        <v>0</v>
      </c>
      <c r="G312" s="22"/>
      <c r="H312" s="22"/>
      <c r="I312" s="22">
        <v>870000</v>
      </c>
      <c r="J312" s="22"/>
      <c r="K312" s="22"/>
      <c r="L312" s="22"/>
      <c r="M312" s="19">
        <f>[1]nov!H299</f>
        <v>870000</v>
      </c>
      <c r="N312" s="19">
        <f t="shared" si="129"/>
        <v>870000</v>
      </c>
      <c r="O312" s="55">
        <f t="shared" si="117"/>
        <v>1</v>
      </c>
      <c r="P312" s="19"/>
      <c r="Q312" s="19"/>
      <c r="R312" s="19"/>
      <c r="S312" s="19"/>
      <c r="T312" s="19"/>
      <c r="U312" s="19">
        <f t="shared" si="130"/>
        <v>0</v>
      </c>
      <c r="V312" s="15"/>
      <c r="X312" s="3" t="s">
        <v>142</v>
      </c>
    </row>
    <row r="313" spans="1:24" hidden="1" x14ac:dyDescent="0.25">
      <c r="A313" s="26"/>
      <c r="B313" s="26"/>
      <c r="C313" s="28">
        <v>8</v>
      </c>
      <c r="D313" s="21" t="s">
        <v>305</v>
      </c>
      <c r="E313" s="32"/>
      <c r="F313" s="22">
        <v>0</v>
      </c>
      <c r="G313" s="22"/>
      <c r="H313" s="22"/>
      <c r="I313" s="22">
        <v>450000</v>
      </c>
      <c r="J313" s="22"/>
      <c r="K313" s="22"/>
      <c r="L313" s="22"/>
      <c r="M313" s="19">
        <f>[1]nov!H300</f>
        <v>450000</v>
      </c>
      <c r="N313" s="19">
        <f t="shared" si="129"/>
        <v>450000</v>
      </c>
      <c r="O313" s="55">
        <f t="shared" si="117"/>
        <v>1</v>
      </c>
      <c r="P313" s="19"/>
      <c r="Q313" s="19"/>
      <c r="R313" s="19"/>
      <c r="S313" s="19"/>
      <c r="T313" s="19"/>
      <c r="U313" s="19">
        <f t="shared" si="130"/>
        <v>0</v>
      </c>
      <c r="V313" s="15"/>
      <c r="X313" s="3" t="s">
        <v>142</v>
      </c>
    </row>
    <row r="314" spans="1:24" hidden="1" x14ac:dyDescent="0.25">
      <c r="A314" s="26"/>
      <c r="B314" s="26"/>
      <c r="C314" s="28">
        <v>8</v>
      </c>
      <c r="D314" s="21" t="s">
        <v>306</v>
      </c>
      <c r="E314" s="32"/>
      <c r="F314" s="22">
        <v>0</v>
      </c>
      <c r="G314" s="22"/>
      <c r="H314" s="22"/>
      <c r="I314" s="22">
        <v>720000</v>
      </c>
      <c r="J314" s="22"/>
      <c r="K314" s="22"/>
      <c r="L314" s="22"/>
      <c r="M314" s="19">
        <f>[1]nov!H301</f>
        <v>720000</v>
      </c>
      <c r="N314" s="19">
        <f t="shared" si="129"/>
        <v>720000</v>
      </c>
      <c r="O314" s="55">
        <f t="shared" si="117"/>
        <v>1</v>
      </c>
      <c r="P314" s="19"/>
      <c r="Q314" s="19"/>
      <c r="R314" s="19"/>
      <c r="S314" s="19"/>
      <c r="T314" s="19"/>
      <c r="U314" s="19">
        <f t="shared" si="130"/>
        <v>0</v>
      </c>
      <c r="V314" s="15"/>
      <c r="X314" s="3" t="s">
        <v>142</v>
      </c>
    </row>
    <row r="315" spans="1:24" hidden="1" x14ac:dyDescent="0.25">
      <c r="A315" s="26"/>
      <c r="B315" s="26"/>
      <c r="C315" s="28">
        <v>8</v>
      </c>
      <c r="D315" s="21" t="s">
        <v>307</v>
      </c>
      <c r="E315" s="32"/>
      <c r="F315" s="22">
        <v>0</v>
      </c>
      <c r="G315" s="22"/>
      <c r="H315" s="22"/>
      <c r="I315" s="22">
        <v>165000</v>
      </c>
      <c r="J315" s="22"/>
      <c r="K315" s="22"/>
      <c r="L315" s="22"/>
      <c r="M315" s="19">
        <f>[1]nov!H302</f>
        <v>165000</v>
      </c>
      <c r="N315" s="19">
        <f t="shared" si="129"/>
        <v>165000</v>
      </c>
      <c r="O315" s="55">
        <f t="shared" si="117"/>
        <v>1</v>
      </c>
      <c r="P315" s="19"/>
      <c r="Q315" s="19"/>
      <c r="R315" s="19"/>
      <c r="S315" s="19"/>
      <c r="T315" s="19"/>
      <c r="U315" s="19">
        <f t="shared" si="130"/>
        <v>0</v>
      </c>
      <c r="V315" s="15"/>
      <c r="X315" s="3" t="s">
        <v>142</v>
      </c>
    </row>
    <row r="316" spans="1:24" hidden="1" x14ac:dyDescent="0.25">
      <c r="A316" s="26"/>
      <c r="B316" s="26"/>
      <c r="C316" s="28">
        <v>8</v>
      </c>
      <c r="D316" s="21" t="s">
        <v>308</v>
      </c>
      <c r="E316" s="32"/>
      <c r="F316" s="22">
        <v>0</v>
      </c>
      <c r="G316" s="22"/>
      <c r="H316" s="22"/>
      <c r="I316" s="22">
        <v>45000</v>
      </c>
      <c r="J316" s="22"/>
      <c r="K316" s="22"/>
      <c r="L316" s="22"/>
      <c r="M316" s="19">
        <f>[1]nov!H303</f>
        <v>45000</v>
      </c>
      <c r="N316" s="19">
        <f t="shared" si="129"/>
        <v>45000</v>
      </c>
      <c r="O316" s="55">
        <f t="shared" si="117"/>
        <v>1</v>
      </c>
      <c r="P316" s="19"/>
      <c r="Q316" s="19"/>
      <c r="R316" s="19"/>
      <c r="S316" s="19"/>
      <c r="T316" s="19"/>
      <c r="U316" s="19">
        <f t="shared" si="130"/>
        <v>0</v>
      </c>
      <c r="V316" s="15"/>
      <c r="X316" s="3" t="s">
        <v>142</v>
      </c>
    </row>
    <row r="317" spans="1:24" hidden="1" x14ac:dyDescent="0.25">
      <c r="A317" s="26"/>
      <c r="B317" s="26"/>
      <c r="C317" s="28">
        <v>8</v>
      </c>
      <c r="D317" s="21" t="s">
        <v>309</v>
      </c>
      <c r="E317" s="32"/>
      <c r="F317" s="22">
        <v>0</v>
      </c>
      <c r="G317" s="22"/>
      <c r="H317" s="22"/>
      <c r="I317" s="22">
        <v>2025000</v>
      </c>
      <c r="J317" s="22"/>
      <c r="K317" s="22"/>
      <c r="L317" s="22"/>
      <c r="M317" s="19">
        <f>[1]nov!H304</f>
        <v>2025000</v>
      </c>
      <c r="N317" s="19">
        <f t="shared" si="129"/>
        <v>2025000</v>
      </c>
      <c r="O317" s="55">
        <f t="shared" si="117"/>
        <v>1</v>
      </c>
      <c r="P317" s="19"/>
      <c r="Q317" s="19"/>
      <c r="R317" s="19"/>
      <c r="S317" s="19"/>
      <c r="T317" s="19"/>
      <c r="U317" s="19">
        <f t="shared" si="130"/>
        <v>0</v>
      </c>
      <c r="V317" s="15"/>
      <c r="X317" s="3" t="s">
        <v>142</v>
      </c>
    </row>
    <row r="318" spans="1:24" hidden="1" x14ac:dyDescent="0.25">
      <c r="A318" s="26"/>
      <c r="B318" s="26"/>
      <c r="C318" s="28">
        <v>8</v>
      </c>
      <c r="D318" s="21" t="s">
        <v>310</v>
      </c>
      <c r="E318" s="32"/>
      <c r="F318" s="22">
        <v>0</v>
      </c>
      <c r="G318" s="22"/>
      <c r="H318" s="22"/>
      <c r="I318" s="22">
        <v>530000</v>
      </c>
      <c r="J318" s="22"/>
      <c r="K318" s="22"/>
      <c r="L318" s="22"/>
      <c r="M318" s="19">
        <f>[1]nov!H305</f>
        <v>530000</v>
      </c>
      <c r="N318" s="19">
        <f t="shared" si="129"/>
        <v>530000</v>
      </c>
      <c r="O318" s="55">
        <f t="shared" si="117"/>
        <v>1</v>
      </c>
      <c r="P318" s="19"/>
      <c r="Q318" s="19"/>
      <c r="R318" s="19"/>
      <c r="S318" s="19"/>
      <c r="T318" s="19"/>
      <c r="U318" s="19">
        <f t="shared" si="130"/>
        <v>0</v>
      </c>
      <c r="V318" s="15"/>
      <c r="X318" s="3" t="s">
        <v>142</v>
      </c>
    </row>
    <row r="319" spans="1:24" hidden="1" x14ac:dyDescent="0.25">
      <c r="A319" s="26"/>
      <c r="B319" s="26"/>
      <c r="C319" s="28">
        <v>8</v>
      </c>
      <c r="D319" s="21" t="s">
        <v>311</v>
      </c>
      <c r="E319" s="32"/>
      <c r="F319" s="22">
        <v>0</v>
      </c>
      <c r="G319" s="22"/>
      <c r="H319" s="22"/>
      <c r="I319" s="22">
        <v>100000</v>
      </c>
      <c r="J319" s="22"/>
      <c r="K319" s="22"/>
      <c r="L319" s="22"/>
      <c r="M319" s="19">
        <f>[1]nov!H306</f>
        <v>100000</v>
      </c>
      <c r="N319" s="19">
        <f t="shared" si="129"/>
        <v>100000</v>
      </c>
      <c r="O319" s="55">
        <f t="shared" si="117"/>
        <v>1</v>
      </c>
      <c r="P319" s="19"/>
      <c r="Q319" s="19"/>
      <c r="R319" s="19"/>
      <c r="S319" s="19"/>
      <c r="T319" s="19"/>
      <c r="U319" s="19">
        <f t="shared" si="130"/>
        <v>0</v>
      </c>
      <c r="V319" s="15"/>
      <c r="X319" s="3" t="s">
        <v>142</v>
      </c>
    </row>
    <row r="320" spans="1:24" hidden="1" x14ac:dyDescent="0.25">
      <c r="A320" s="26"/>
      <c r="B320" s="26"/>
      <c r="C320" s="28">
        <v>8</v>
      </c>
      <c r="D320" s="21" t="s">
        <v>312</v>
      </c>
      <c r="E320" s="32"/>
      <c r="F320" s="22">
        <v>0</v>
      </c>
      <c r="G320" s="22"/>
      <c r="H320" s="22"/>
      <c r="I320" s="22">
        <v>1470000</v>
      </c>
      <c r="J320" s="22"/>
      <c r="K320" s="22"/>
      <c r="L320" s="22"/>
      <c r="M320" s="19">
        <f>[1]nov!H307</f>
        <v>1470000</v>
      </c>
      <c r="N320" s="19">
        <f t="shared" si="129"/>
        <v>1470000</v>
      </c>
      <c r="O320" s="55">
        <f t="shared" si="117"/>
        <v>1</v>
      </c>
      <c r="P320" s="19"/>
      <c r="Q320" s="19"/>
      <c r="R320" s="19"/>
      <c r="S320" s="19"/>
      <c r="T320" s="19"/>
      <c r="U320" s="19">
        <f t="shared" si="130"/>
        <v>0</v>
      </c>
      <c r="V320" s="15"/>
      <c r="X320" s="3" t="s">
        <v>142</v>
      </c>
    </row>
    <row r="321" spans="1:24" hidden="1" x14ac:dyDescent="0.25">
      <c r="A321" s="26"/>
      <c r="B321" s="26"/>
      <c r="C321" s="28">
        <v>8</v>
      </c>
      <c r="D321" s="21" t="s">
        <v>313</v>
      </c>
      <c r="E321" s="32"/>
      <c r="F321" s="22">
        <v>0</v>
      </c>
      <c r="G321" s="22"/>
      <c r="H321" s="22"/>
      <c r="I321" s="22">
        <v>625000</v>
      </c>
      <c r="J321" s="22"/>
      <c r="K321" s="22"/>
      <c r="L321" s="22"/>
      <c r="M321" s="19">
        <f>[1]nov!H308</f>
        <v>625000</v>
      </c>
      <c r="N321" s="19">
        <f t="shared" si="129"/>
        <v>625000</v>
      </c>
      <c r="O321" s="55">
        <f t="shared" si="117"/>
        <v>1</v>
      </c>
      <c r="P321" s="19"/>
      <c r="Q321" s="19"/>
      <c r="R321" s="19"/>
      <c r="S321" s="19"/>
      <c r="T321" s="19"/>
      <c r="U321" s="19">
        <f t="shared" si="130"/>
        <v>0</v>
      </c>
      <c r="V321" s="15"/>
      <c r="X321" s="3" t="s">
        <v>142</v>
      </c>
    </row>
    <row r="322" spans="1:24" ht="25.5" x14ac:dyDescent="0.25">
      <c r="A322" s="26"/>
      <c r="B322" s="26"/>
      <c r="C322" s="28"/>
      <c r="D322" s="32" t="s">
        <v>314</v>
      </c>
      <c r="E322" s="32" t="s">
        <v>1075</v>
      </c>
      <c r="F322" s="33">
        <f>F323</f>
        <v>0</v>
      </c>
      <c r="G322" s="33"/>
      <c r="H322" s="33"/>
      <c r="I322" s="33">
        <f>I323</f>
        <v>50000000</v>
      </c>
      <c r="J322" s="272" t="s">
        <v>1030</v>
      </c>
      <c r="K322" s="33"/>
      <c r="L322" s="33">
        <f t="shared" ref="L322:U322" si="131">L323</f>
        <v>47487900</v>
      </c>
      <c r="M322" s="33">
        <f t="shared" si="131"/>
        <v>0</v>
      </c>
      <c r="N322" s="33">
        <f t="shared" si="131"/>
        <v>47487900</v>
      </c>
      <c r="O322" s="55">
        <f t="shared" si="117"/>
        <v>0.94975799999999999</v>
      </c>
      <c r="P322" s="35">
        <f>SUMIF($X$323:$X$323,"DDS",$N$323:$N$323)</f>
        <v>0</v>
      </c>
      <c r="Q322" s="35">
        <f>SUMIF($X$323:$X$323,"ADD",$N$323:$N$323)</f>
        <v>0</v>
      </c>
      <c r="R322" s="35">
        <f t="shared" ref="R322" si="132">N322-P322-Q322</f>
        <v>47487900</v>
      </c>
      <c r="S322" s="33"/>
      <c r="T322" s="31"/>
      <c r="U322" s="31">
        <f t="shared" si="131"/>
        <v>2512100</v>
      </c>
      <c r="V322" s="15"/>
    </row>
    <row r="323" spans="1:24" hidden="1" x14ac:dyDescent="0.25">
      <c r="A323" s="26"/>
      <c r="B323" s="26"/>
      <c r="C323" s="28">
        <v>8</v>
      </c>
      <c r="D323" s="21" t="s">
        <v>315</v>
      </c>
      <c r="E323" s="32"/>
      <c r="F323" s="22">
        <v>0</v>
      </c>
      <c r="G323" s="22"/>
      <c r="H323" s="22"/>
      <c r="I323" s="22">
        <v>50000000</v>
      </c>
      <c r="J323" s="22"/>
      <c r="K323" s="22"/>
      <c r="L323" s="19">
        <v>47487900</v>
      </c>
      <c r="M323" s="19">
        <f>[1]nov!H310</f>
        <v>0</v>
      </c>
      <c r="N323" s="19">
        <f>L323+M323</f>
        <v>47487900</v>
      </c>
      <c r="O323" s="55">
        <f t="shared" si="117"/>
        <v>0.94975799999999999</v>
      </c>
      <c r="P323" s="19"/>
      <c r="Q323" s="19"/>
      <c r="R323" s="19"/>
      <c r="S323" s="19"/>
      <c r="T323" s="19"/>
      <c r="U323" s="19">
        <f>I323-N323</f>
        <v>2512100</v>
      </c>
      <c r="V323" s="15"/>
      <c r="X323" s="3" t="s">
        <v>271</v>
      </c>
    </row>
    <row r="324" spans="1:24" ht="38.25" x14ac:dyDescent="0.25">
      <c r="A324" s="26"/>
      <c r="B324" s="26"/>
      <c r="C324" s="28"/>
      <c r="D324" s="32" t="s">
        <v>316</v>
      </c>
      <c r="E324" s="32" t="s">
        <v>1076</v>
      </c>
      <c r="F324" s="22">
        <f>SUM(F326:F331)</f>
        <v>5304250</v>
      </c>
      <c r="G324" s="22"/>
      <c r="H324" s="22"/>
      <c r="I324" s="22">
        <f>SUM(I325:I337)</f>
        <v>31596000</v>
      </c>
      <c r="J324" s="22"/>
      <c r="K324" s="22"/>
      <c r="L324" s="22">
        <f>SUM(L325:L337)</f>
        <v>0</v>
      </c>
      <c r="M324" s="22">
        <f>SUM(M325:M337)</f>
        <v>31586500</v>
      </c>
      <c r="N324" s="22">
        <f>SUM(N325:N337)</f>
        <v>31586500</v>
      </c>
      <c r="O324" s="55">
        <f t="shared" si="117"/>
        <v>0.99969932902899106</v>
      </c>
      <c r="P324" s="35">
        <f>SUMIF($X$325:$X$337,"DDS",$N$325:$N$337)</f>
        <v>6369500</v>
      </c>
      <c r="Q324" s="35">
        <f>SUMIF($X$325:$X$337,"ADD",$N$325:$N$337)</f>
        <v>0</v>
      </c>
      <c r="R324" s="35">
        <f t="shared" ref="R324" si="133">N324-P324-Q324</f>
        <v>25217000</v>
      </c>
      <c r="S324" s="22"/>
      <c r="T324" s="20"/>
      <c r="U324" s="20">
        <f>SUM(U326:U337)</f>
        <v>5500</v>
      </c>
      <c r="V324" s="15"/>
    </row>
    <row r="325" spans="1:24" hidden="1" x14ac:dyDescent="0.25">
      <c r="A325" s="26"/>
      <c r="B325" s="26"/>
      <c r="C325" s="28">
        <v>8</v>
      </c>
      <c r="D325" s="32" t="s">
        <v>282</v>
      </c>
      <c r="E325" s="32"/>
      <c r="F325" s="22">
        <v>0</v>
      </c>
      <c r="G325" s="22"/>
      <c r="H325" s="22"/>
      <c r="I325" s="22">
        <v>50000</v>
      </c>
      <c r="J325" s="22"/>
      <c r="K325" s="22"/>
      <c r="L325" s="22"/>
      <c r="M325" s="19">
        <f>[1]nov!H312</f>
        <v>46000</v>
      </c>
      <c r="N325" s="22">
        <f>L325+M325</f>
        <v>46000</v>
      </c>
      <c r="O325" s="55">
        <f t="shared" si="117"/>
        <v>0.92</v>
      </c>
      <c r="P325" s="22"/>
      <c r="Q325" s="22"/>
      <c r="R325" s="22"/>
      <c r="S325" s="22"/>
      <c r="T325" s="22"/>
      <c r="U325" s="22">
        <f t="shared" ref="U325:U337" si="134">I325-N325</f>
        <v>4000</v>
      </c>
      <c r="V325" s="15"/>
      <c r="X325" s="3" t="s">
        <v>271</v>
      </c>
    </row>
    <row r="326" spans="1:24" hidden="1" x14ac:dyDescent="0.25">
      <c r="A326" s="26"/>
      <c r="B326" s="26"/>
      <c r="C326" s="28">
        <v>8</v>
      </c>
      <c r="D326" s="21" t="s">
        <v>157</v>
      </c>
      <c r="E326" s="32"/>
      <c r="F326" s="22">
        <v>184250</v>
      </c>
      <c r="G326" s="22"/>
      <c r="H326" s="22"/>
      <c r="I326" s="22">
        <v>150000</v>
      </c>
      <c r="J326" s="22"/>
      <c r="K326" s="22"/>
      <c r="L326" s="19"/>
      <c r="M326" s="19">
        <f>[1]nov!H313</f>
        <v>150000</v>
      </c>
      <c r="N326" s="19">
        <f t="shared" si="129"/>
        <v>150000</v>
      </c>
      <c r="O326" s="55">
        <f t="shared" si="117"/>
        <v>1</v>
      </c>
      <c r="P326" s="19"/>
      <c r="Q326" s="19"/>
      <c r="R326" s="19"/>
      <c r="S326" s="19"/>
      <c r="T326" s="19"/>
      <c r="U326" s="19">
        <f t="shared" si="134"/>
        <v>0</v>
      </c>
      <c r="V326" s="15"/>
      <c r="X326" s="3" t="s">
        <v>271</v>
      </c>
    </row>
    <row r="327" spans="1:24" hidden="1" x14ac:dyDescent="0.25">
      <c r="A327" s="26"/>
      <c r="B327" s="26"/>
      <c r="C327" s="28">
        <v>8</v>
      </c>
      <c r="D327" s="21" t="s">
        <v>317</v>
      </c>
      <c r="E327" s="32"/>
      <c r="F327" s="22">
        <v>0</v>
      </c>
      <c r="G327" s="22"/>
      <c r="H327" s="22"/>
      <c r="I327" s="22">
        <v>324000</v>
      </c>
      <c r="J327" s="22"/>
      <c r="K327" s="22"/>
      <c r="L327" s="19"/>
      <c r="M327" s="19">
        <f>[1]nov!H314</f>
        <v>324000</v>
      </c>
      <c r="N327" s="19">
        <f>L327+M327</f>
        <v>324000</v>
      </c>
      <c r="O327" s="55">
        <f t="shared" si="117"/>
        <v>1</v>
      </c>
      <c r="P327" s="19"/>
      <c r="Q327" s="19"/>
      <c r="R327" s="19"/>
      <c r="S327" s="19"/>
      <c r="T327" s="19"/>
      <c r="U327" s="19">
        <f t="shared" si="134"/>
        <v>0</v>
      </c>
      <c r="V327" s="15"/>
      <c r="X327" s="3" t="s">
        <v>271</v>
      </c>
    </row>
    <row r="328" spans="1:24" hidden="1" x14ac:dyDescent="0.25">
      <c r="A328" s="26"/>
      <c r="B328" s="26"/>
      <c r="C328" s="28">
        <v>8</v>
      </c>
      <c r="D328" s="21" t="s">
        <v>286</v>
      </c>
      <c r="E328" s="32"/>
      <c r="F328" s="22">
        <v>344000</v>
      </c>
      <c r="G328" s="22"/>
      <c r="H328" s="22"/>
      <c r="I328" s="22">
        <v>516000</v>
      </c>
      <c r="J328" s="22"/>
      <c r="K328" s="22"/>
      <c r="L328" s="22"/>
      <c r="M328" s="19">
        <f>[1]nov!H315</f>
        <v>516000</v>
      </c>
      <c r="N328" s="19">
        <f t="shared" si="129"/>
        <v>516000</v>
      </c>
      <c r="O328" s="55">
        <f t="shared" si="117"/>
        <v>1</v>
      </c>
      <c r="P328" s="19"/>
      <c r="Q328" s="19"/>
      <c r="R328" s="19"/>
      <c r="S328" s="19"/>
      <c r="T328" s="19"/>
      <c r="U328" s="19">
        <f t="shared" si="134"/>
        <v>0</v>
      </c>
      <c r="V328" s="15"/>
      <c r="X328" s="3" t="s">
        <v>271</v>
      </c>
    </row>
    <row r="329" spans="1:24" hidden="1" x14ac:dyDescent="0.25">
      <c r="A329" s="26"/>
      <c r="B329" s="26"/>
      <c r="C329" s="28">
        <v>8</v>
      </c>
      <c r="D329" s="21" t="s">
        <v>287</v>
      </c>
      <c r="E329" s="32"/>
      <c r="F329" s="22">
        <v>900000</v>
      </c>
      <c r="G329" s="22"/>
      <c r="H329" s="22"/>
      <c r="I329" s="22">
        <v>900000</v>
      </c>
      <c r="J329" s="22"/>
      <c r="K329" s="22"/>
      <c r="L329" s="22"/>
      <c r="M329" s="19">
        <f>[1]nov!H316</f>
        <v>900000</v>
      </c>
      <c r="N329" s="19">
        <f t="shared" si="129"/>
        <v>900000</v>
      </c>
      <c r="O329" s="55">
        <f t="shared" si="117"/>
        <v>1</v>
      </c>
      <c r="P329" s="19"/>
      <c r="Q329" s="19"/>
      <c r="R329" s="19"/>
      <c r="S329" s="19"/>
      <c r="T329" s="19"/>
      <c r="U329" s="19">
        <f t="shared" si="134"/>
        <v>0</v>
      </c>
      <c r="V329" s="15"/>
      <c r="X329" s="3" t="s">
        <v>271</v>
      </c>
    </row>
    <row r="330" spans="1:24" hidden="1" x14ac:dyDescent="0.25">
      <c r="A330" s="26"/>
      <c r="B330" s="26"/>
      <c r="C330" s="28">
        <v>8</v>
      </c>
      <c r="D330" s="21" t="s">
        <v>295</v>
      </c>
      <c r="E330" s="32"/>
      <c r="F330" s="22">
        <v>2450000</v>
      </c>
      <c r="G330" s="22"/>
      <c r="H330" s="22"/>
      <c r="I330" s="22">
        <v>1715000</v>
      </c>
      <c r="J330" s="22"/>
      <c r="K330" s="22"/>
      <c r="L330" s="19"/>
      <c r="M330" s="19">
        <f>[1]nov!H317</f>
        <v>1715000</v>
      </c>
      <c r="N330" s="19">
        <f t="shared" si="129"/>
        <v>1715000</v>
      </c>
      <c r="O330" s="55">
        <f t="shared" si="117"/>
        <v>1</v>
      </c>
      <c r="P330" s="19"/>
      <c r="Q330" s="19"/>
      <c r="R330" s="19"/>
      <c r="S330" s="19"/>
      <c r="T330" s="19"/>
      <c r="U330" s="19">
        <f t="shared" si="134"/>
        <v>0</v>
      </c>
      <c r="V330" s="15"/>
      <c r="X330" s="3" t="s">
        <v>142</v>
      </c>
    </row>
    <row r="331" spans="1:24" hidden="1" x14ac:dyDescent="0.25">
      <c r="A331" s="26"/>
      <c r="B331" s="26"/>
      <c r="C331" s="28">
        <v>8</v>
      </c>
      <c r="D331" s="21" t="s">
        <v>318</v>
      </c>
      <c r="E331" s="32"/>
      <c r="F331" s="22">
        <v>1426000</v>
      </c>
      <c r="G331" s="22"/>
      <c r="H331" s="22"/>
      <c r="I331" s="22">
        <v>1380000</v>
      </c>
      <c r="J331" s="22"/>
      <c r="K331" s="22"/>
      <c r="L331" s="19"/>
      <c r="M331" s="19">
        <f>[1]nov!H318</f>
        <v>1379400</v>
      </c>
      <c r="N331" s="19">
        <f t="shared" si="129"/>
        <v>1379400</v>
      </c>
      <c r="O331" s="55">
        <f t="shared" si="117"/>
        <v>0.99956521739130433</v>
      </c>
      <c r="P331" s="19"/>
      <c r="Q331" s="19"/>
      <c r="R331" s="19"/>
      <c r="S331" s="19"/>
      <c r="T331" s="19"/>
      <c r="U331" s="19">
        <f t="shared" si="134"/>
        <v>600</v>
      </c>
      <c r="V331" s="15"/>
      <c r="X331" s="3" t="s">
        <v>142</v>
      </c>
    </row>
    <row r="332" spans="1:24" hidden="1" x14ac:dyDescent="0.25">
      <c r="A332" s="26"/>
      <c r="B332" s="26"/>
      <c r="C332" s="28">
        <v>8</v>
      </c>
      <c r="D332" s="21" t="s">
        <v>319</v>
      </c>
      <c r="E332" s="32"/>
      <c r="F332" s="22">
        <v>0</v>
      </c>
      <c r="G332" s="22"/>
      <c r="H332" s="22"/>
      <c r="I332" s="22">
        <v>2310000</v>
      </c>
      <c r="J332" s="22"/>
      <c r="K332" s="22"/>
      <c r="L332" s="19"/>
      <c r="M332" s="19">
        <f>[1]nov!H319</f>
        <v>2310000</v>
      </c>
      <c r="N332" s="19">
        <f>L332+M332</f>
        <v>2310000</v>
      </c>
      <c r="O332" s="55">
        <f t="shared" si="117"/>
        <v>1</v>
      </c>
      <c r="P332" s="19"/>
      <c r="Q332" s="19"/>
      <c r="R332" s="19"/>
      <c r="S332" s="19"/>
      <c r="T332" s="19"/>
      <c r="U332" s="19">
        <f t="shared" si="134"/>
        <v>0</v>
      </c>
      <c r="V332" s="15"/>
      <c r="X332" s="3" t="s">
        <v>142</v>
      </c>
    </row>
    <row r="333" spans="1:24" hidden="1" x14ac:dyDescent="0.25">
      <c r="A333" s="26"/>
      <c r="B333" s="26"/>
      <c r="C333" s="28">
        <v>8</v>
      </c>
      <c r="D333" s="21" t="s">
        <v>298</v>
      </c>
      <c r="E333" s="32"/>
      <c r="F333" s="22">
        <v>0</v>
      </c>
      <c r="G333" s="22"/>
      <c r="H333" s="22"/>
      <c r="I333" s="22">
        <v>500000</v>
      </c>
      <c r="J333" s="22"/>
      <c r="K333" s="22"/>
      <c r="L333" s="19"/>
      <c r="M333" s="19">
        <f>[1]nov!H320</f>
        <v>498300</v>
      </c>
      <c r="N333" s="19">
        <f t="shared" ref="N333:N336" si="135">L333+M333</f>
        <v>498300</v>
      </c>
      <c r="O333" s="55">
        <f t="shared" si="117"/>
        <v>0.99660000000000004</v>
      </c>
      <c r="P333" s="19"/>
      <c r="Q333" s="19"/>
      <c r="R333" s="19"/>
      <c r="S333" s="19"/>
      <c r="T333" s="19"/>
      <c r="U333" s="19">
        <f t="shared" si="134"/>
        <v>1700</v>
      </c>
      <c r="V333" s="15"/>
      <c r="X333" s="3" t="s">
        <v>142</v>
      </c>
    </row>
    <row r="334" spans="1:24" hidden="1" x14ac:dyDescent="0.25">
      <c r="A334" s="26"/>
      <c r="B334" s="26"/>
      <c r="C334" s="28">
        <v>8</v>
      </c>
      <c r="D334" s="21" t="s">
        <v>300</v>
      </c>
      <c r="E334" s="32"/>
      <c r="F334" s="22">
        <v>0</v>
      </c>
      <c r="G334" s="22"/>
      <c r="H334" s="22"/>
      <c r="I334" s="22">
        <v>300000</v>
      </c>
      <c r="J334" s="22"/>
      <c r="K334" s="22"/>
      <c r="L334" s="19"/>
      <c r="M334" s="19">
        <f>[1]nov!H321</f>
        <v>297000</v>
      </c>
      <c r="N334" s="19">
        <f t="shared" si="135"/>
        <v>297000</v>
      </c>
      <c r="O334" s="55">
        <f t="shared" si="117"/>
        <v>0.99</v>
      </c>
      <c r="P334" s="19"/>
      <c r="Q334" s="19"/>
      <c r="R334" s="19"/>
      <c r="S334" s="19"/>
      <c r="T334" s="19"/>
      <c r="U334" s="19">
        <f t="shared" si="134"/>
        <v>3000</v>
      </c>
      <c r="V334" s="15"/>
      <c r="X334" s="3" t="s">
        <v>142</v>
      </c>
    </row>
    <row r="335" spans="1:24" hidden="1" x14ac:dyDescent="0.25">
      <c r="A335" s="26"/>
      <c r="B335" s="26"/>
      <c r="C335" s="28">
        <v>8</v>
      </c>
      <c r="D335" s="21" t="s">
        <v>299</v>
      </c>
      <c r="E335" s="32"/>
      <c r="F335" s="22">
        <v>0</v>
      </c>
      <c r="G335" s="22"/>
      <c r="H335" s="22"/>
      <c r="I335" s="22">
        <v>20000</v>
      </c>
      <c r="J335" s="22"/>
      <c r="K335" s="22"/>
      <c r="L335" s="19"/>
      <c r="M335" s="19">
        <f>[1]nov!H322</f>
        <v>19800</v>
      </c>
      <c r="N335" s="19">
        <f t="shared" si="135"/>
        <v>19800</v>
      </c>
      <c r="O335" s="55">
        <f t="shared" si="117"/>
        <v>0.99</v>
      </c>
      <c r="P335" s="19"/>
      <c r="Q335" s="19"/>
      <c r="R335" s="19"/>
      <c r="S335" s="19"/>
      <c r="T335" s="19"/>
      <c r="U335" s="19">
        <f t="shared" si="134"/>
        <v>200</v>
      </c>
      <c r="V335" s="15"/>
      <c r="X335" s="3" t="s">
        <v>142</v>
      </c>
    </row>
    <row r="336" spans="1:24" hidden="1" x14ac:dyDescent="0.25">
      <c r="A336" s="26"/>
      <c r="B336" s="26"/>
      <c r="C336" s="28">
        <v>8</v>
      </c>
      <c r="D336" s="21" t="s">
        <v>267</v>
      </c>
      <c r="E336" s="32"/>
      <c r="F336" s="22">
        <v>0</v>
      </c>
      <c r="G336" s="22"/>
      <c r="H336" s="22"/>
      <c r="I336" s="22">
        <v>150000</v>
      </c>
      <c r="J336" s="22"/>
      <c r="K336" s="22"/>
      <c r="L336" s="19"/>
      <c r="M336" s="19">
        <f>[1]nov!H323</f>
        <v>150000</v>
      </c>
      <c r="N336" s="19">
        <f t="shared" si="135"/>
        <v>150000</v>
      </c>
      <c r="O336" s="55">
        <f t="shared" si="117"/>
        <v>1</v>
      </c>
      <c r="P336" s="19"/>
      <c r="Q336" s="19"/>
      <c r="R336" s="19"/>
      <c r="S336" s="19"/>
      <c r="T336" s="19"/>
      <c r="U336" s="19">
        <f t="shared" si="134"/>
        <v>0</v>
      </c>
      <c r="V336" s="15"/>
      <c r="X336" s="3" t="s">
        <v>142</v>
      </c>
    </row>
    <row r="337" spans="1:24" ht="25.5" hidden="1" x14ac:dyDescent="0.25">
      <c r="A337" s="26"/>
      <c r="B337" s="26"/>
      <c r="C337" s="28">
        <v>8</v>
      </c>
      <c r="D337" s="32" t="s">
        <v>320</v>
      </c>
      <c r="E337" s="32"/>
      <c r="F337" s="33">
        <v>0</v>
      </c>
      <c r="G337" s="33"/>
      <c r="H337" s="33"/>
      <c r="I337" s="33">
        <v>23281000</v>
      </c>
      <c r="J337" s="33"/>
      <c r="K337" s="33"/>
      <c r="L337" s="36"/>
      <c r="M337" s="19">
        <f>[1]nov!H324</f>
        <v>23281000</v>
      </c>
      <c r="N337" s="36">
        <f t="shared" si="129"/>
        <v>23281000</v>
      </c>
      <c r="O337" s="55">
        <f t="shared" si="117"/>
        <v>1</v>
      </c>
      <c r="P337" s="36"/>
      <c r="Q337" s="36"/>
      <c r="R337" s="36"/>
      <c r="S337" s="36"/>
      <c r="T337" s="36"/>
      <c r="U337" s="36">
        <f t="shared" si="134"/>
        <v>0</v>
      </c>
      <c r="V337" s="15"/>
      <c r="X337" s="3" t="s">
        <v>271</v>
      </c>
    </row>
    <row r="338" spans="1:24" ht="25.5" x14ac:dyDescent="0.25">
      <c r="A338" s="15"/>
      <c r="B338" s="15"/>
      <c r="C338" s="26"/>
      <c r="D338" s="21" t="s">
        <v>321</v>
      </c>
      <c r="E338" s="32" t="s">
        <v>1077</v>
      </c>
      <c r="F338" s="56">
        <f t="shared" ref="F338:U338" si="136">SUM(F339:F354)</f>
        <v>60415000</v>
      </c>
      <c r="G338" s="56"/>
      <c r="H338" s="56"/>
      <c r="I338" s="56">
        <f t="shared" si="136"/>
        <v>53658600</v>
      </c>
      <c r="J338" s="56"/>
      <c r="K338" s="56"/>
      <c r="L338" s="56">
        <f t="shared" si="136"/>
        <v>0</v>
      </c>
      <c r="M338" s="56">
        <f t="shared" si="136"/>
        <v>53658600</v>
      </c>
      <c r="N338" s="56">
        <f t="shared" si="136"/>
        <v>53658600</v>
      </c>
      <c r="O338" s="55">
        <f t="shared" si="117"/>
        <v>1</v>
      </c>
      <c r="P338" s="35">
        <f>SUMIF($X$339:$X$354,"DDS",$N$339:$N$354)</f>
        <v>53658600</v>
      </c>
      <c r="Q338" s="35">
        <f>SUMIF($X$339:$X$354,"ADD",$N$339:$N$354)</f>
        <v>0</v>
      </c>
      <c r="R338" s="35">
        <f t="shared" ref="R338" si="137">N338-P338-Q338</f>
        <v>0</v>
      </c>
      <c r="S338" s="56"/>
      <c r="T338" s="29"/>
      <c r="U338" s="29">
        <f t="shared" si="136"/>
        <v>0</v>
      </c>
      <c r="V338" s="15"/>
    </row>
    <row r="339" spans="1:24" hidden="1" x14ac:dyDescent="0.25">
      <c r="A339" s="15"/>
      <c r="B339" s="15"/>
      <c r="C339" s="28">
        <v>2</v>
      </c>
      <c r="D339" s="21" t="s">
        <v>292</v>
      </c>
      <c r="E339" s="32"/>
      <c r="F339" s="22">
        <v>200000</v>
      </c>
      <c r="G339" s="22"/>
      <c r="H339" s="22"/>
      <c r="I339" s="22">
        <v>200000</v>
      </c>
      <c r="J339" s="22"/>
      <c r="K339" s="22"/>
      <c r="L339" s="22"/>
      <c r="M339" s="19">
        <f>[1]nov!H326</f>
        <v>200000</v>
      </c>
      <c r="N339" s="19">
        <f t="shared" ref="N339:N354" si="138">L339+M339</f>
        <v>200000</v>
      </c>
      <c r="O339" s="18">
        <f t="shared" si="117"/>
        <v>1</v>
      </c>
      <c r="P339" s="19"/>
      <c r="Q339" s="19"/>
      <c r="R339" s="19"/>
      <c r="S339" s="19"/>
      <c r="T339" s="19"/>
      <c r="U339" s="19">
        <f t="shared" ref="U339:U354" si="139">I339-N339</f>
        <v>0</v>
      </c>
      <c r="V339" s="15"/>
      <c r="X339" s="3" t="s">
        <v>142</v>
      </c>
    </row>
    <row r="340" spans="1:24" hidden="1" x14ac:dyDescent="0.25">
      <c r="A340" s="15"/>
      <c r="B340" s="15"/>
      <c r="C340" s="28">
        <v>3</v>
      </c>
      <c r="D340" s="21" t="s">
        <v>293</v>
      </c>
      <c r="E340" s="32"/>
      <c r="F340" s="22">
        <v>175000</v>
      </c>
      <c r="G340" s="22"/>
      <c r="H340" s="22"/>
      <c r="I340" s="22">
        <v>175000</v>
      </c>
      <c r="J340" s="22"/>
      <c r="K340" s="22"/>
      <c r="L340" s="22"/>
      <c r="M340" s="19">
        <f>[1]nov!H327</f>
        <v>175000</v>
      </c>
      <c r="N340" s="19">
        <f t="shared" si="138"/>
        <v>175000</v>
      </c>
      <c r="O340" s="18">
        <f t="shared" si="117"/>
        <v>1</v>
      </c>
      <c r="P340" s="19"/>
      <c r="Q340" s="19"/>
      <c r="R340" s="19"/>
      <c r="S340" s="19"/>
      <c r="T340" s="19"/>
      <c r="U340" s="19">
        <f t="shared" si="139"/>
        <v>0</v>
      </c>
      <c r="V340" s="15"/>
      <c r="X340" s="3" t="s">
        <v>142</v>
      </c>
    </row>
    <row r="341" spans="1:24" hidden="1" x14ac:dyDescent="0.25">
      <c r="A341" s="15"/>
      <c r="B341" s="15"/>
      <c r="C341" s="28">
        <v>4</v>
      </c>
      <c r="D341" s="21" t="s">
        <v>322</v>
      </c>
      <c r="E341" s="32"/>
      <c r="F341" s="22">
        <v>450000</v>
      </c>
      <c r="G341" s="22"/>
      <c r="H341" s="22"/>
      <c r="I341" s="22">
        <v>450000</v>
      </c>
      <c r="J341" s="22"/>
      <c r="K341" s="22"/>
      <c r="L341" s="22"/>
      <c r="M341" s="19">
        <f>[1]nov!H328</f>
        <v>450000</v>
      </c>
      <c r="N341" s="19">
        <f t="shared" si="138"/>
        <v>450000</v>
      </c>
      <c r="O341" s="18">
        <f t="shared" ref="O341:O404" si="140">N341/I341</f>
        <v>1</v>
      </c>
      <c r="P341" s="19"/>
      <c r="Q341" s="19"/>
      <c r="R341" s="19"/>
      <c r="S341" s="19"/>
      <c r="T341" s="19"/>
      <c r="U341" s="19">
        <f t="shared" si="139"/>
        <v>0</v>
      </c>
      <c r="V341" s="15"/>
      <c r="X341" s="3" t="s">
        <v>142</v>
      </c>
    </row>
    <row r="342" spans="1:24" hidden="1" x14ac:dyDescent="0.25">
      <c r="A342" s="15"/>
      <c r="B342" s="15"/>
      <c r="C342" s="28">
        <v>1</v>
      </c>
      <c r="D342" s="21" t="s">
        <v>323</v>
      </c>
      <c r="E342" s="32"/>
      <c r="F342" s="22">
        <v>1500000</v>
      </c>
      <c r="G342" s="22"/>
      <c r="H342" s="22"/>
      <c r="I342" s="22">
        <v>1232000</v>
      </c>
      <c r="J342" s="22"/>
      <c r="K342" s="22"/>
      <c r="L342" s="22"/>
      <c r="M342" s="19">
        <f>[1]nov!H329</f>
        <v>1232000</v>
      </c>
      <c r="N342" s="19">
        <f t="shared" si="138"/>
        <v>1232000</v>
      </c>
      <c r="O342" s="18">
        <f t="shared" si="140"/>
        <v>1</v>
      </c>
      <c r="P342" s="19"/>
      <c r="Q342" s="19"/>
      <c r="R342" s="19"/>
      <c r="S342" s="19"/>
      <c r="T342" s="19"/>
      <c r="U342" s="19">
        <f t="shared" si="139"/>
        <v>0</v>
      </c>
      <c r="V342" s="15"/>
      <c r="X342" s="3" t="s">
        <v>142</v>
      </c>
    </row>
    <row r="343" spans="1:24" hidden="1" x14ac:dyDescent="0.25">
      <c r="A343" s="15"/>
      <c r="B343" s="15"/>
      <c r="C343" s="28">
        <v>2</v>
      </c>
      <c r="D343" s="21" t="s">
        <v>295</v>
      </c>
      <c r="E343" s="32"/>
      <c r="F343" s="22">
        <v>12500000</v>
      </c>
      <c r="G343" s="22"/>
      <c r="H343" s="22"/>
      <c r="I343" s="22">
        <v>11500000</v>
      </c>
      <c r="J343" s="22"/>
      <c r="K343" s="22"/>
      <c r="L343" s="22"/>
      <c r="M343" s="19">
        <f>[1]nov!H330</f>
        <v>11500000</v>
      </c>
      <c r="N343" s="19">
        <f t="shared" si="138"/>
        <v>11500000</v>
      </c>
      <c r="O343" s="18">
        <f t="shared" si="140"/>
        <v>1</v>
      </c>
      <c r="P343" s="19"/>
      <c r="Q343" s="19"/>
      <c r="R343" s="19"/>
      <c r="S343" s="19"/>
      <c r="T343" s="19"/>
      <c r="U343" s="19">
        <f t="shared" si="139"/>
        <v>0</v>
      </c>
      <c r="V343" s="15"/>
      <c r="X343" s="3" t="s">
        <v>142</v>
      </c>
    </row>
    <row r="344" spans="1:24" hidden="1" x14ac:dyDescent="0.25">
      <c r="A344" s="15"/>
      <c r="B344" s="15"/>
      <c r="C344" s="28">
        <v>3</v>
      </c>
      <c r="D344" s="21" t="s">
        <v>296</v>
      </c>
      <c r="E344" s="32"/>
      <c r="F344" s="22">
        <v>4600000</v>
      </c>
      <c r="G344" s="22"/>
      <c r="H344" s="22"/>
      <c r="I344" s="22">
        <v>4510000</v>
      </c>
      <c r="J344" s="22"/>
      <c r="K344" s="22"/>
      <c r="L344" s="22"/>
      <c r="M344" s="19">
        <f>[1]nov!H331</f>
        <v>4510000</v>
      </c>
      <c r="N344" s="19">
        <f t="shared" si="138"/>
        <v>4510000</v>
      </c>
      <c r="O344" s="18">
        <f t="shared" si="140"/>
        <v>1</v>
      </c>
      <c r="P344" s="19"/>
      <c r="Q344" s="19"/>
      <c r="R344" s="19"/>
      <c r="S344" s="19"/>
      <c r="T344" s="19"/>
      <c r="U344" s="19">
        <f t="shared" si="139"/>
        <v>0</v>
      </c>
      <c r="V344" s="15"/>
      <c r="X344" s="3" t="s">
        <v>142</v>
      </c>
    </row>
    <row r="345" spans="1:24" hidden="1" x14ac:dyDescent="0.25">
      <c r="A345" s="15"/>
      <c r="B345" s="15"/>
      <c r="C345" s="28">
        <v>4</v>
      </c>
      <c r="D345" s="21" t="s">
        <v>324</v>
      </c>
      <c r="E345" s="32"/>
      <c r="F345" s="22">
        <v>3600000</v>
      </c>
      <c r="G345" s="22"/>
      <c r="H345" s="22"/>
      <c r="I345" s="22">
        <v>1452000</v>
      </c>
      <c r="J345" s="22"/>
      <c r="K345" s="22"/>
      <c r="L345" s="22"/>
      <c r="M345" s="19">
        <f>[1]nov!H332</f>
        <v>1452000</v>
      </c>
      <c r="N345" s="19">
        <f t="shared" si="138"/>
        <v>1452000</v>
      </c>
      <c r="O345" s="18">
        <f t="shared" si="140"/>
        <v>1</v>
      </c>
      <c r="P345" s="19"/>
      <c r="Q345" s="19"/>
      <c r="R345" s="19"/>
      <c r="S345" s="19"/>
      <c r="T345" s="19"/>
      <c r="U345" s="19">
        <f t="shared" si="139"/>
        <v>0</v>
      </c>
      <c r="V345" s="15"/>
      <c r="X345" s="3" t="s">
        <v>142</v>
      </c>
    </row>
    <row r="346" spans="1:24" hidden="1" x14ac:dyDescent="0.25">
      <c r="A346" s="15"/>
      <c r="B346" s="15"/>
      <c r="C346" s="28">
        <v>5</v>
      </c>
      <c r="D346" s="21" t="s">
        <v>297</v>
      </c>
      <c r="E346" s="32"/>
      <c r="F346" s="22">
        <v>12500000</v>
      </c>
      <c r="G346" s="22"/>
      <c r="H346" s="22"/>
      <c r="I346" s="22">
        <v>12375000</v>
      </c>
      <c r="J346" s="22"/>
      <c r="K346" s="22"/>
      <c r="L346" s="22"/>
      <c r="M346" s="19">
        <f>[1]nov!H333</f>
        <v>12375000</v>
      </c>
      <c r="N346" s="19">
        <f t="shared" si="138"/>
        <v>12375000</v>
      </c>
      <c r="O346" s="18">
        <f t="shared" si="140"/>
        <v>1</v>
      </c>
      <c r="P346" s="19"/>
      <c r="Q346" s="19"/>
      <c r="R346" s="19"/>
      <c r="S346" s="19"/>
      <c r="T346" s="19"/>
      <c r="U346" s="19">
        <f t="shared" si="139"/>
        <v>0</v>
      </c>
      <c r="V346" s="15"/>
      <c r="X346" s="3" t="s">
        <v>142</v>
      </c>
    </row>
    <row r="347" spans="1:24" hidden="1" x14ac:dyDescent="0.25">
      <c r="A347" s="15"/>
      <c r="B347" s="15"/>
      <c r="C347" s="28">
        <v>6</v>
      </c>
      <c r="D347" s="21" t="s">
        <v>325</v>
      </c>
      <c r="E347" s="32"/>
      <c r="F347" s="22">
        <v>4000000</v>
      </c>
      <c r="G347" s="22"/>
      <c r="H347" s="22"/>
      <c r="I347" s="22">
        <v>3916000</v>
      </c>
      <c r="J347" s="22"/>
      <c r="K347" s="22"/>
      <c r="L347" s="22"/>
      <c r="M347" s="19">
        <f>[1]nov!H334</f>
        <v>3916000</v>
      </c>
      <c r="N347" s="19">
        <f t="shared" si="138"/>
        <v>3916000</v>
      </c>
      <c r="O347" s="18">
        <f t="shared" si="140"/>
        <v>1</v>
      </c>
      <c r="P347" s="19"/>
      <c r="Q347" s="19"/>
      <c r="R347" s="19"/>
      <c r="S347" s="19"/>
      <c r="T347" s="19"/>
      <c r="U347" s="19">
        <f t="shared" si="139"/>
        <v>0</v>
      </c>
      <c r="V347" s="15"/>
      <c r="X347" s="3" t="s">
        <v>142</v>
      </c>
    </row>
    <row r="348" spans="1:24" hidden="1" x14ac:dyDescent="0.25">
      <c r="A348" s="15"/>
      <c r="B348" s="15"/>
      <c r="C348" s="28">
        <v>7</v>
      </c>
      <c r="D348" s="21" t="s">
        <v>261</v>
      </c>
      <c r="E348" s="32"/>
      <c r="F348" s="22">
        <v>1000000</v>
      </c>
      <c r="G348" s="22"/>
      <c r="H348" s="22"/>
      <c r="I348" s="22">
        <v>979000</v>
      </c>
      <c r="J348" s="22"/>
      <c r="K348" s="22"/>
      <c r="L348" s="22"/>
      <c r="M348" s="19">
        <f>[1]nov!H335</f>
        <v>979000</v>
      </c>
      <c r="N348" s="19">
        <f t="shared" si="138"/>
        <v>979000</v>
      </c>
      <c r="O348" s="18">
        <f t="shared" si="140"/>
        <v>1</v>
      </c>
      <c r="P348" s="19"/>
      <c r="Q348" s="19"/>
      <c r="R348" s="19"/>
      <c r="S348" s="19"/>
      <c r="T348" s="19"/>
      <c r="U348" s="19">
        <f t="shared" si="139"/>
        <v>0</v>
      </c>
      <c r="V348" s="15"/>
      <c r="X348" s="3" t="s">
        <v>142</v>
      </c>
    </row>
    <row r="349" spans="1:24" hidden="1" x14ac:dyDescent="0.25">
      <c r="A349" s="15"/>
      <c r="B349" s="15"/>
      <c r="C349" s="28">
        <v>8</v>
      </c>
      <c r="D349" s="21" t="s">
        <v>326</v>
      </c>
      <c r="E349" s="32"/>
      <c r="F349" s="22">
        <v>3750000</v>
      </c>
      <c r="G349" s="22"/>
      <c r="H349" s="22"/>
      <c r="I349" s="22">
        <v>3630000</v>
      </c>
      <c r="J349" s="22"/>
      <c r="K349" s="22"/>
      <c r="L349" s="22"/>
      <c r="M349" s="19">
        <f>[1]nov!H336</f>
        <v>3630000</v>
      </c>
      <c r="N349" s="19">
        <f t="shared" si="138"/>
        <v>3630000</v>
      </c>
      <c r="O349" s="18">
        <f t="shared" si="140"/>
        <v>1</v>
      </c>
      <c r="P349" s="19"/>
      <c r="Q349" s="19"/>
      <c r="R349" s="19"/>
      <c r="S349" s="19"/>
      <c r="T349" s="19"/>
      <c r="U349" s="19">
        <f t="shared" si="139"/>
        <v>0</v>
      </c>
      <c r="V349" s="15"/>
      <c r="X349" s="3" t="s">
        <v>142</v>
      </c>
    </row>
    <row r="350" spans="1:24" hidden="1" x14ac:dyDescent="0.25">
      <c r="A350" s="15"/>
      <c r="B350" s="15"/>
      <c r="C350" s="28">
        <v>9</v>
      </c>
      <c r="D350" s="21" t="s">
        <v>327</v>
      </c>
      <c r="E350" s="32"/>
      <c r="F350" s="22">
        <v>2100000</v>
      </c>
      <c r="G350" s="22"/>
      <c r="H350" s="22"/>
      <c r="I350" s="22">
        <v>2090000</v>
      </c>
      <c r="J350" s="22"/>
      <c r="K350" s="22"/>
      <c r="L350" s="22"/>
      <c r="M350" s="19">
        <f>[1]nov!H337</f>
        <v>2090000</v>
      </c>
      <c r="N350" s="19">
        <f t="shared" si="138"/>
        <v>2090000</v>
      </c>
      <c r="O350" s="18">
        <f t="shared" si="140"/>
        <v>1</v>
      </c>
      <c r="P350" s="19"/>
      <c r="Q350" s="19"/>
      <c r="R350" s="19"/>
      <c r="S350" s="19"/>
      <c r="T350" s="19"/>
      <c r="U350" s="19">
        <f t="shared" si="139"/>
        <v>0</v>
      </c>
      <c r="V350" s="15"/>
      <c r="X350" s="3" t="s">
        <v>142</v>
      </c>
    </row>
    <row r="351" spans="1:24" hidden="1" x14ac:dyDescent="0.25">
      <c r="A351" s="15"/>
      <c r="B351" s="15"/>
      <c r="C351" s="28">
        <v>10</v>
      </c>
      <c r="D351" s="21" t="s">
        <v>298</v>
      </c>
      <c r="E351" s="32"/>
      <c r="F351" s="22">
        <v>3240000</v>
      </c>
      <c r="G351" s="22"/>
      <c r="H351" s="22"/>
      <c r="I351" s="22">
        <v>3234000</v>
      </c>
      <c r="J351" s="22"/>
      <c r="K351" s="22"/>
      <c r="L351" s="22"/>
      <c r="M351" s="19">
        <f>[1]nov!H338</f>
        <v>3234000</v>
      </c>
      <c r="N351" s="19">
        <f t="shared" si="138"/>
        <v>3234000</v>
      </c>
      <c r="O351" s="18">
        <f t="shared" si="140"/>
        <v>1</v>
      </c>
      <c r="P351" s="19"/>
      <c r="Q351" s="19"/>
      <c r="R351" s="19"/>
      <c r="S351" s="19"/>
      <c r="T351" s="19"/>
      <c r="U351" s="19">
        <f t="shared" si="139"/>
        <v>0</v>
      </c>
      <c r="V351" s="15"/>
      <c r="X351" s="3" t="s">
        <v>142</v>
      </c>
    </row>
    <row r="352" spans="1:24" hidden="1" x14ac:dyDescent="0.25">
      <c r="A352" s="15"/>
      <c r="B352" s="15"/>
      <c r="C352" s="28">
        <v>11</v>
      </c>
      <c r="D352" s="21" t="s">
        <v>328</v>
      </c>
      <c r="E352" s="32"/>
      <c r="F352" s="22">
        <v>10000000</v>
      </c>
      <c r="G352" s="22"/>
      <c r="H352" s="22"/>
      <c r="I352" s="22">
        <v>7150000</v>
      </c>
      <c r="J352" s="22"/>
      <c r="K352" s="22"/>
      <c r="L352" s="22"/>
      <c r="M352" s="19">
        <f>[1]nov!H339</f>
        <v>7150000</v>
      </c>
      <c r="N352" s="19">
        <f t="shared" si="138"/>
        <v>7150000</v>
      </c>
      <c r="O352" s="18">
        <f t="shared" si="140"/>
        <v>1</v>
      </c>
      <c r="P352" s="19"/>
      <c r="Q352" s="19"/>
      <c r="R352" s="19"/>
      <c r="S352" s="19"/>
      <c r="T352" s="19"/>
      <c r="U352" s="19">
        <f t="shared" si="139"/>
        <v>0</v>
      </c>
      <c r="V352" s="15"/>
      <c r="X352" s="3" t="s">
        <v>142</v>
      </c>
    </row>
    <row r="353" spans="1:24" hidden="1" x14ac:dyDescent="0.25">
      <c r="A353" s="15"/>
      <c r="B353" s="15"/>
      <c r="C353" s="28">
        <v>12</v>
      </c>
      <c r="D353" s="21" t="s">
        <v>300</v>
      </c>
      <c r="E353" s="32"/>
      <c r="F353" s="22">
        <v>600000</v>
      </c>
      <c r="G353" s="22"/>
      <c r="H353" s="22"/>
      <c r="I353" s="22">
        <v>574200</v>
      </c>
      <c r="J353" s="22"/>
      <c r="K353" s="22"/>
      <c r="L353" s="22"/>
      <c r="M353" s="19">
        <f>[1]nov!H340</f>
        <v>574200</v>
      </c>
      <c r="N353" s="19">
        <f t="shared" si="138"/>
        <v>574200</v>
      </c>
      <c r="O353" s="18">
        <f t="shared" si="140"/>
        <v>1</v>
      </c>
      <c r="P353" s="19"/>
      <c r="Q353" s="19"/>
      <c r="R353" s="19"/>
      <c r="S353" s="19"/>
      <c r="T353" s="19"/>
      <c r="U353" s="19">
        <f t="shared" si="139"/>
        <v>0</v>
      </c>
      <c r="V353" s="15"/>
      <c r="X353" s="3" t="s">
        <v>142</v>
      </c>
    </row>
    <row r="354" spans="1:24" hidden="1" x14ac:dyDescent="0.25">
      <c r="A354" s="15"/>
      <c r="B354" s="15"/>
      <c r="C354" s="28">
        <v>13</v>
      </c>
      <c r="D354" s="21" t="s">
        <v>299</v>
      </c>
      <c r="E354" s="32"/>
      <c r="F354" s="22">
        <v>200000</v>
      </c>
      <c r="G354" s="22"/>
      <c r="H354" s="22"/>
      <c r="I354" s="22">
        <v>191400</v>
      </c>
      <c r="J354" s="22"/>
      <c r="K354" s="22"/>
      <c r="L354" s="22"/>
      <c r="M354" s="19">
        <f>[1]nov!H341</f>
        <v>191400</v>
      </c>
      <c r="N354" s="19">
        <f t="shared" si="138"/>
        <v>191400</v>
      </c>
      <c r="O354" s="18">
        <f t="shared" si="140"/>
        <v>1</v>
      </c>
      <c r="P354" s="19"/>
      <c r="Q354" s="19"/>
      <c r="R354" s="19"/>
      <c r="S354" s="19"/>
      <c r="T354" s="19"/>
      <c r="U354" s="19">
        <f t="shared" si="139"/>
        <v>0</v>
      </c>
      <c r="V354" s="15"/>
      <c r="X354" s="3" t="s">
        <v>142</v>
      </c>
    </row>
    <row r="355" spans="1:24" ht="24" x14ac:dyDescent="0.25">
      <c r="A355" s="15"/>
      <c r="B355" s="15"/>
      <c r="C355" s="28"/>
      <c r="D355" s="30" t="s">
        <v>329</v>
      </c>
      <c r="E355" s="30"/>
      <c r="F355" s="31">
        <f>F356+F358</f>
        <v>13275000</v>
      </c>
      <c r="G355" s="31"/>
      <c r="H355" s="31"/>
      <c r="I355" s="31">
        <f>I356+I358</f>
        <v>13375000</v>
      </c>
      <c r="J355" s="31"/>
      <c r="K355" s="31"/>
      <c r="L355" s="31">
        <f>L356+L358</f>
        <v>0</v>
      </c>
      <c r="M355" s="31">
        <f t="shared" ref="M355:U355" si="141">M356+M358</f>
        <v>12767000</v>
      </c>
      <c r="N355" s="31">
        <f t="shared" si="141"/>
        <v>12767000</v>
      </c>
      <c r="O355" s="18">
        <f t="shared" si="140"/>
        <v>0.95454205607476639</v>
      </c>
      <c r="P355" s="31">
        <f t="shared" si="141"/>
        <v>12767000</v>
      </c>
      <c r="Q355" s="31">
        <f t="shared" si="141"/>
        <v>0</v>
      </c>
      <c r="R355" s="31">
        <f t="shared" si="141"/>
        <v>0</v>
      </c>
      <c r="S355" s="31">
        <f t="shared" si="141"/>
        <v>0</v>
      </c>
      <c r="T355" s="31"/>
      <c r="U355" s="31">
        <f t="shared" si="141"/>
        <v>608000</v>
      </c>
      <c r="V355" s="15"/>
    </row>
    <row r="356" spans="1:24" ht="25.5" x14ac:dyDescent="0.25">
      <c r="A356" s="26"/>
      <c r="B356" s="26"/>
      <c r="C356" s="26"/>
      <c r="D356" s="32" t="s">
        <v>330</v>
      </c>
      <c r="E356" s="32" t="s">
        <v>1078</v>
      </c>
      <c r="F356" s="35">
        <f>SUM(F357:F357)</f>
        <v>1000000</v>
      </c>
      <c r="G356" s="35"/>
      <c r="H356" s="35"/>
      <c r="I356" s="35">
        <f>I357</f>
        <v>1000000</v>
      </c>
      <c r="J356" s="35" t="s">
        <v>1030</v>
      </c>
      <c r="K356" s="35"/>
      <c r="L356" s="35">
        <f>SUM(L357:L357)</f>
        <v>0</v>
      </c>
      <c r="M356" s="35">
        <f>SUM(M357:M357)</f>
        <v>1000000</v>
      </c>
      <c r="N356" s="35">
        <f>SUM(N357:N357)</f>
        <v>1000000</v>
      </c>
      <c r="O356" s="55">
        <f t="shared" si="140"/>
        <v>1</v>
      </c>
      <c r="P356" s="35">
        <f>SUMIF($X$357:$X$357,"DDS",$N$357:$N$357)</f>
        <v>1000000</v>
      </c>
      <c r="Q356" s="35">
        <f>SUMIF($X$357:$X$357,"ADD",$N$357:$N$357)</f>
        <v>0</v>
      </c>
      <c r="R356" s="35">
        <f t="shared" ref="R356" si="142">N356-P356-Q356</f>
        <v>0</v>
      </c>
      <c r="S356" s="35"/>
      <c r="T356" s="27"/>
      <c r="U356" s="27">
        <f>SUM(U357:U357)</f>
        <v>0</v>
      </c>
      <c r="V356" s="15"/>
    </row>
    <row r="357" spans="1:24" hidden="1" x14ac:dyDescent="0.25">
      <c r="A357" s="26"/>
      <c r="B357" s="26"/>
      <c r="C357" s="28">
        <v>2</v>
      </c>
      <c r="D357" s="21" t="s">
        <v>331</v>
      </c>
      <c r="E357" s="32"/>
      <c r="F357" s="22">
        <v>1000000</v>
      </c>
      <c r="G357" s="22"/>
      <c r="H357" s="22"/>
      <c r="I357" s="22">
        <v>1000000</v>
      </c>
      <c r="J357" s="22"/>
      <c r="K357" s="22"/>
      <c r="L357" s="19"/>
      <c r="M357" s="19">
        <f>[1]nov!H344</f>
        <v>1000000</v>
      </c>
      <c r="N357" s="19">
        <f t="shared" ref="N357:N374" si="143">L357+M357</f>
        <v>1000000</v>
      </c>
      <c r="O357" s="55">
        <f t="shared" si="140"/>
        <v>1</v>
      </c>
      <c r="P357" s="19"/>
      <c r="Q357" s="19"/>
      <c r="R357" s="19"/>
      <c r="S357" s="19"/>
      <c r="T357" s="19"/>
      <c r="U357" s="19">
        <f>I357-N357</f>
        <v>0</v>
      </c>
      <c r="V357" s="15"/>
      <c r="X357" s="3" t="s">
        <v>142</v>
      </c>
    </row>
    <row r="358" spans="1:24" ht="25.5" x14ac:dyDescent="0.25">
      <c r="A358" s="26"/>
      <c r="B358" s="26"/>
      <c r="C358" s="28"/>
      <c r="D358" s="32" t="s">
        <v>332</v>
      </c>
      <c r="E358" s="32" t="s">
        <v>1079</v>
      </c>
      <c r="F358" s="22">
        <f>SUM(F361:F368)</f>
        <v>12275000</v>
      </c>
      <c r="G358" s="22"/>
      <c r="H358" s="22"/>
      <c r="I358" s="22">
        <f>SUM(I359:I374)</f>
        <v>12375000</v>
      </c>
      <c r="J358" s="22"/>
      <c r="K358" s="22"/>
      <c r="L358" s="22">
        <f t="shared" ref="L358:U358" si="144">SUM(L359:L374)</f>
        <v>0</v>
      </c>
      <c r="M358" s="22">
        <f t="shared" si="144"/>
        <v>11767000</v>
      </c>
      <c r="N358" s="22">
        <f t="shared" si="144"/>
        <v>11767000</v>
      </c>
      <c r="O358" s="55">
        <f t="shared" si="140"/>
        <v>0.95086868686868686</v>
      </c>
      <c r="P358" s="35">
        <f>SUMIF($X$359:$X$374,"DDS",$N$359:$N$374)</f>
        <v>11767000</v>
      </c>
      <c r="Q358" s="35">
        <f>SUMIF($X$359:$X$374,"ADD",$N$359:$N$374)</f>
        <v>0</v>
      </c>
      <c r="R358" s="35">
        <f t="shared" ref="R358" si="145">N358-P358-Q358</f>
        <v>0</v>
      </c>
      <c r="S358" s="22"/>
      <c r="T358" s="20"/>
      <c r="U358" s="20">
        <f t="shared" si="144"/>
        <v>608000</v>
      </c>
      <c r="V358" s="15"/>
    </row>
    <row r="359" spans="1:24" hidden="1" x14ac:dyDescent="0.25">
      <c r="A359" s="26"/>
      <c r="B359" s="26"/>
      <c r="C359" s="28">
        <v>2</v>
      </c>
      <c r="D359" s="32" t="s">
        <v>141</v>
      </c>
      <c r="E359" s="32"/>
      <c r="F359" s="22">
        <v>0</v>
      </c>
      <c r="G359" s="22"/>
      <c r="H359" s="22"/>
      <c r="I359" s="22">
        <v>50000</v>
      </c>
      <c r="J359" s="22"/>
      <c r="K359" s="22"/>
      <c r="L359" s="22"/>
      <c r="M359" s="19">
        <f>[1]nov!H346</f>
        <v>50000</v>
      </c>
      <c r="N359" s="22">
        <f>L359+M359</f>
        <v>50000</v>
      </c>
      <c r="O359" s="18">
        <f t="shared" si="140"/>
        <v>1</v>
      </c>
      <c r="P359" s="22"/>
      <c r="Q359" s="22"/>
      <c r="R359" s="22"/>
      <c r="S359" s="22"/>
      <c r="T359" s="22"/>
      <c r="U359" s="22">
        <f t="shared" ref="U359:U374" si="146">I359-N359</f>
        <v>0</v>
      </c>
      <c r="V359" s="15"/>
      <c r="X359" s="3" t="s">
        <v>142</v>
      </c>
    </row>
    <row r="360" spans="1:24" hidden="1" x14ac:dyDescent="0.25">
      <c r="A360" s="26"/>
      <c r="B360" s="26"/>
      <c r="C360" s="28">
        <v>2</v>
      </c>
      <c r="D360" s="32" t="s">
        <v>333</v>
      </c>
      <c r="E360" s="32"/>
      <c r="F360" s="22">
        <v>0</v>
      </c>
      <c r="G360" s="22"/>
      <c r="H360" s="22"/>
      <c r="I360" s="22">
        <v>83300</v>
      </c>
      <c r="J360" s="22"/>
      <c r="K360" s="22"/>
      <c r="L360" s="22"/>
      <c r="M360" s="19">
        <f>[1]nov!H347</f>
        <v>50000</v>
      </c>
      <c r="N360" s="22">
        <f>L360+M360</f>
        <v>50000</v>
      </c>
      <c r="O360" s="18">
        <f t="shared" si="140"/>
        <v>0.60024009603841533</v>
      </c>
      <c r="P360" s="22"/>
      <c r="Q360" s="22"/>
      <c r="R360" s="22"/>
      <c r="S360" s="22"/>
      <c r="T360" s="22"/>
      <c r="U360" s="22">
        <f t="shared" si="146"/>
        <v>33300</v>
      </c>
      <c r="V360" s="15"/>
      <c r="X360" s="3" t="s">
        <v>142</v>
      </c>
    </row>
    <row r="361" spans="1:24" hidden="1" x14ac:dyDescent="0.25">
      <c r="A361" s="26"/>
      <c r="B361" s="26"/>
      <c r="C361" s="28">
        <v>2</v>
      </c>
      <c r="D361" s="21" t="s">
        <v>284</v>
      </c>
      <c r="E361" s="32"/>
      <c r="F361" s="22">
        <v>200000</v>
      </c>
      <c r="G361" s="22"/>
      <c r="H361" s="22"/>
      <c r="I361" s="22">
        <v>150000</v>
      </c>
      <c r="J361" s="22"/>
      <c r="K361" s="22"/>
      <c r="L361" s="22"/>
      <c r="M361" s="19">
        <f>[1]nov!H348</f>
        <v>150000</v>
      </c>
      <c r="N361" s="19">
        <f t="shared" si="143"/>
        <v>150000</v>
      </c>
      <c r="O361" s="18">
        <f t="shared" si="140"/>
        <v>1</v>
      </c>
      <c r="P361" s="19"/>
      <c r="Q361" s="19"/>
      <c r="R361" s="19"/>
      <c r="S361" s="19"/>
      <c r="T361" s="19"/>
      <c r="U361" s="19">
        <f t="shared" si="146"/>
        <v>0</v>
      </c>
      <c r="V361" s="15"/>
      <c r="X361" s="3" t="s">
        <v>142</v>
      </c>
    </row>
    <row r="362" spans="1:24" hidden="1" x14ac:dyDescent="0.25">
      <c r="A362" s="26"/>
      <c r="B362" s="26"/>
      <c r="C362" s="28">
        <v>2</v>
      </c>
      <c r="D362" s="21" t="s">
        <v>334</v>
      </c>
      <c r="E362" s="32"/>
      <c r="F362" s="22">
        <v>175000</v>
      </c>
      <c r="G362" s="22"/>
      <c r="H362" s="22"/>
      <c r="I362" s="22">
        <v>125000</v>
      </c>
      <c r="J362" s="22"/>
      <c r="K362" s="22"/>
      <c r="L362" s="22"/>
      <c r="M362" s="19">
        <f>[1]nov!H349</f>
        <v>125000</v>
      </c>
      <c r="N362" s="19">
        <f t="shared" si="143"/>
        <v>125000</v>
      </c>
      <c r="O362" s="18">
        <f t="shared" si="140"/>
        <v>1</v>
      </c>
      <c r="P362" s="19"/>
      <c r="Q362" s="19"/>
      <c r="R362" s="19"/>
      <c r="S362" s="19"/>
      <c r="T362" s="19"/>
      <c r="U362" s="19">
        <f t="shared" si="146"/>
        <v>0</v>
      </c>
      <c r="V362" s="15"/>
      <c r="X362" s="3" t="s">
        <v>142</v>
      </c>
    </row>
    <row r="363" spans="1:24" hidden="1" x14ac:dyDescent="0.25">
      <c r="A363" s="26"/>
      <c r="B363" s="26"/>
      <c r="C363" s="28">
        <v>2</v>
      </c>
      <c r="D363" s="21" t="s">
        <v>259</v>
      </c>
      <c r="E363" s="32"/>
      <c r="F363" s="22">
        <v>150000</v>
      </c>
      <c r="G363" s="22"/>
      <c r="H363" s="22"/>
      <c r="I363" s="22">
        <v>100000</v>
      </c>
      <c r="J363" s="22"/>
      <c r="K363" s="22"/>
      <c r="L363" s="22"/>
      <c r="M363" s="19">
        <f>[1]nov!H350</f>
        <v>100000</v>
      </c>
      <c r="N363" s="19">
        <f t="shared" si="143"/>
        <v>100000</v>
      </c>
      <c r="O363" s="18">
        <f t="shared" si="140"/>
        <v>1</v>
      </c>
      <c r="P363" s="19"/>
      <c r="Q363" s="19"/>
      <c r="R363" s="19"/>
      <c r="S363" s="19"/>
      <c r="T363" s="19"/>
      <c r="U363" s="19">
        <f t="shared" si="146"/>
        <v>0</v>
      </c>
      <c r="V363" s="15"/>
      <c r="X363" s="3" t="s">
        <v>142</v>
      </c>
    </row>
    <row r="364" spans="1:24" hidden="1" x14ac:dyDescent="0.25">
      <c r="A364" s="26"/>
      <c r="B364" s="26"/>
      <c r="C364" s="28">
        <v>2</v>
      </c>
      <c r="D364" s="21" t="s">
        <v>335</v>
      </c>
      <c r="E364" s="32"/>
      <c r="F364" s="22">
        <v>950000</v>
      </c>
      <c r="G364" s="22"/>
      <c r="H364" s="22"/>
      <c r="I364" s="22">
        <v>0</v>
      </c>
      <c r="J364" s="22"/>
      <c r="K364" s="22"/>
      <c r="L364" s="19"/>
      <c r="M364" s="19">
        <f>[1]nov!H351</f>
        <v>0</v>
      </c>
      <c r="N364" s="19">
        <f t="shared" si="143"/>
        <v>0</v>
      </c>
      <c r="O364" s="18" t="e">
        <f t="shared" si="140"/>
        <v>#DIV/0!</v>
      </c>
      <c r="P364" s="19"/>
      <c r="Q364" s="19"/>
      <c r="R364" s="19"/>
      <c r="S364" s="19"/>
      <c r="T364" s="19"/>
      <c r="U364" s="19">
        <f t="shared" si="146"/>
        <v>0</v>
      </c>
      <c r="V364" s="15"/>
      <c r="X364" s="3" t="s">
        <v>142</v>
      </c>
    </row>
    <row r="365" spans="1:24" hidden="1" x14ac:dyDescent="0.25">
      <c r="A365" s="26"/>
      <c r="B365" s="26"/>
      <c r="C365" s="28">
        <v>2</v>
      </c>
      <c r="D365" s="21" t="s">
        <v>336</v>
      </c>
      <c r="E365" s="32"/>
      <c r="F365" s="22">
        <v>1000000</v>
      </c>
      <c r="G365" s="22"/>
      <c r="H365" s="22"/>
      <c r="I365" s="22">
        <v>0</v>
      </c>
      <c r="J365" s="22"/>
      <c r="K365" s="22"/>
      <c r="L365" s="19"/>
      <c r="M365" s="19">
        <f>[1]nov!H352</f>
        <v>0</v>
      </c>
      <c r="N365" s="19">
        <f t="shared" si="143"/>
        <v>0</v>
      </c>
      <c r="O365" s="18" t="e">
        <f t="shared" si="140"/>
        <v>#DIV/0!</v>
      </c>
      <c r="P365" s="19"/>
      <c r="Q365" s="19"/>
      <c r="R365" s="19"/>
      <c r="S365" s="19"/>
      <c r="T365" s="19"/>
      <c r="U365" s="19">
        <f t="shared" si="146"/>
        <v>0</v>
      </c>
      <c r="V365" s="15"/>
      <c r="X365" s="3" t="s">
        <v>142</v>
      </c>
    </row>
    <row r="366" spans="1:24" hidden="1" x14ac:dyDescent="0.25">
      <c r="A366" s="26"/>
      <c r="B366" s="26"/>
      <c r="C366" s="28">
        <v>2</v>
      </c>
      <c r="D366" s="21" t="s">
        <v>337</v>
      </c>
      <c r="E366" s="32"/>
      <c r="F366" s="22">
        <v>1500000</v>
      </c>
      <c r="G366" s="22"/>
      <c r="H366" s="22"/>
      <c r="I366" s="22">
        <v>0</v>
      </c>
      <c r="J366" s="22"/>
      <c r="K366" s="22"/>
      <c r="L366" s="19"/>
      <c r="M366" s="19">
        <f>[1]nov!H353</f>
        <v>0</v>
      </c>
      <c r="N366" s="19">
        <f t="shared" si="143"/>
        <v>0</v>
      </c>
      <c r="O366" s="18" t="e">
        <f t="shared" si="140"/>
        <v>#DIV/0!</v>
      </c>
      <c r="P366" s="19"/>
      <c r="Q366" s="19"/>
      <c r="R366" s="19"/>
      <c r="S366" s="19"/>
      <c r="T366" s="19"/>
      <c r="U366" s="19">
        <f t="shared" si="146"/>
        <v>0</v>
      </c>
      <c r="V366" s="15"/>
      <c r="X366" s="3" t="s">
        <v>142</v>
      </c>
    </row>
    <row r="367" spans="1:24" hidden="1" x14ac:dyDescent="0.25">
      <c r="A367" s="26"/>
      <c r="B367" s="26"/>
      <c r="C367" s="28">
        <v>2</v>
      </c>
      <c r="D367" s="21" t="s">
        <v>338</v>
      </c>
      <c r="E367" s="32"/>
      <c r="F367" s="22">
        <v>3300000</v>
      </c>
      <c r="G367" s="22"/>
      <c r="H367" s="22"/>
      <c r="I367" s="22">
        <v>0</v>
      </c>
      <c r="J367" s="22"/>
      <c r="K367" s="22"/>
      <c r="L367" s="19"/>
      <c r="M367" s="19">
        <f>[1]nov!H354</f>
        <v>0</v>
      </c>
      <c r="N367" s="19">
        <f t="shared" si="143"/>
        <v>0</v>
      </c>
      <c r="O367" s="18" t="e">
        <f t="shared" si="140"/>
        <v>#DIV/0!</v>
      </c>
      <c r="P367" s="19"/>
      <c r="Q367" s="19"/>
      <c r="R367" s="19"/>
      <c r="S367" s="19"/>
      <c r="T367" s="19"/>
      <c r="U367" s="19">
        <f t="shared" si="146"/>
        <v>0</v>
      </c>
      <c r="V367" s="15"/>
      <c r="X367" s="3" t="s">
        <v>142</v>
      </c>
    </row>
    <row r="368" spans="1:24" hidden="1" x14ac:dyDescent="0.25">
      <c r="A368" s="26"/>
      <c r="B368" s="26"/>
      <c r="C368" s="28">
        <v>2</v>
      </c>
      <c r="D368" s="21" t="s">
        <v>339</v>
      </c>
      <c r="E368" s="32"/>
      <c r="F368" s="22">
        <v>5000000</v>
      </c>
      <c r="G368" s="22"/>
      <c r="H368" s="22"/>
      <c r="I368" s="22">
        <v>0</v>
      </c>
      <c r="J368" s="22"/>
      <c r="K368" s="22"/>
      <c r="L368" s="19"/>
      <c r="M368" s="19">
        <f>[1]nov!H355</f>
        <v>0</v>
      </c>
      <c r="N368" s="19">
        <f t="shared" si="143"/>
        <v>0</v>
      </c>
      <c r="O368" s="18" t="e">
        <f t="shared" si="140"/>
        <v>#DIV/0!</v>
      </c>
      <c r="P368" s="19"/>
      <c r="Q368" s="19"/>
      <c r="R368" s="19"/>
      <c r="S368" s="19"/>
      <c r="T368" s="19"/>
      <c r="U368" s="19">
        <f t="shared" si="146"/>
        <v>0</v>
      </c>
      <c r="V368" s="15"/>
      <c r="X368" s="3" t="s">
        <v>142</v>
      </c>
    </row>
    <row r="369" spans="1:24" hidden="1" x14ac:dyDescent="0.25">
      <c r="A369" s="26"/>
      <c r="B369" s="26"/>
      <c r="C369" s="28">
        <v>2</v>
      </c>
      <c r="D369" s="21" t="s">
        <v>340</v>
      </c>
      <c r="E369" s="32"/>
      <c r="F369" s="22">
        <v>0</v>
      </c>
      <c r="G369" s="22"/>
      <c r="H369" s="22"/>
      <c r="I369" s="22">
        <v>2310000</v>
      </c>
      <c r="J369" s="22"/>
      <c r="K369" s="22"/>
      <c r="L369" s="19"/>
      <c r="M369" s="19">
        <f>[1]nov!H356</f>
        <v>2264000</v>
      </c>
      <c r="N369" s="19">
        <f t="shared" si="143"/>
        <v>2264000</v>
      </c>
      <c r="O369" s="18">
        <f t="shared" si="140"/>
        <v>0.98008658008658012</v>
      </c>
      <c r="P369" s="19"/>
      <c r="Q369" s="19"/>
      <c r="R369" s="19"/>
      <c r="S369" s="19"/>
      <c r="T369" s="19"/>
      <c r="U369" s="19">
        <f t="shared" si="146"/>
        <v>46000</v>
      </c>
      <c r="V369" s="15"/>
      <c r="X369" s="3" t="s">
        <v>142</v>
      </c>
    </row>
    <row r="370" spans="1:24" hidden="1" x14ac:dyDescent="0.25">
      <c r="A370" s="26"/>
      <c r="B370" s="26"/>
      <c r="C370" s="28">
        <v>2</v>
      </c>
      <c r="D370" s="21" t="s">
        <v>341</v>
      </c>
      <c r="E370" s="32"/>
      <c r="F370" s="22">
        <v>0</v>
      </c>
      <c r="G370" s="22"/>
      <c r="H370" s="22"/>
      <c r="I370" s="22">
        <v>682500</v>
      </c>
      <c r="J370" s="22"/>
      <c r="K370" s="22"/>
      <c r="L370" s="19"/>
      <c r="M370" s="19">
        <f>[1]nov!H357</f>
        <v>650000</v>
      </c>
      <c r="N370" s="19">
        <f t="shared" si="143"/>
        <v>650000</v>
      </c>
      <c r="O370" s="18">
        <f t="shared" si="140"/>
        <v>0.95238095238095233</v>
      </c>
      <c r="P370" s="19"/>
      <c r="Q370" s="19"/>
      <c r="R370" s="19"/>
      <c r="S370" s="19"/>
      <c r="T370" s="19"/>
      <c r="U370" s="19">
        <f t="shared" si="146"/>
        <v>32500</v>
      </c>
      <c r="V370" s="15"/>
      <c r="X370" s="3" t="s">
        <v>142</v>
      </c>
    </row>
    <row r="371" spans="1:24" hidden="1" x14ac:dyDescent="0.25">
      <c r="A371" s="26"/>
      <c r="B371" s="26"/>
      <c r="C371" s="28">
        <v>2</v>
      </c>
      <c r="D371" s="21" t="s">
        <v>342</v>
      </c>
      <c r="E371" s="32"/>
      <c r="F371" s="22">
        <v>0</v>
      </c>
      <c r="G371" s="22"/>
      <c r="H371" s="22"/>
      <c r="I371" s="22">
        <v>1625000</v>
      </c>
      <c r="J371" s="22"/>
      <c r="K371" s="22"/>
      <c r="L371" s="19"/>
      <c r="M371" s="19">
        <f>[1]nov!H358</f>
        <v>1490000</v>
      </c>
      <c r="N371" s="19">
        <f t="shared" si="143"/>
        <v>1490000</v>
      </c>
      <c r="O371" s="18">
        <f t="shared" si="140"/>
        <v>0.91692307692307695</v>
      </c>
      <c r="P371" s="19"/>
      <c r="Q371" s="19"/>
      <c r="R371" s="19"/>
      <c r="S371" s="19"/>
      <c r="T371" s="19"/>
      <c r="U371" s="19">
        <f t="shared" si="146"/>
        <v>135000</v>
      </c>
      <c r="V371" s="15"/>
      <c r="X371" s="3" t="s">
        <v>142</v>
      </c>
    </row>
    <row r="372" spans="1:24" hidden="1" x14ac:dyDescent="0.25">
      <c r="A372" s="26"/>
      <c r="B372" s="26"/>
      <c r="C372" s="28">
        <v>2</v>
      </c>
      <c r="D372" s="21" t="s">
        <v>343</v>
      </c>
      <c r="E372" s="32"/>
      <c r="F372" s="22">
        <v>0</v>
      </c>
      <c r="G372" s="22"/>
      <c r="H372" s="22"/>
      <c r="I372" s="22">
        <v>214200</v>
      </c>
      <c r="J372" s="22"/>
      <c r="K372" s="22"/>
      <c r="L372" s="19"/>
      <c r="M372" s="19">
        <f>[1]nov!H359</f>
        <v>198000</v>
      </c>
      <c r="N372" s="19">
        <f t="shared" si="143"/>
        <v>198000</v>
      </c>
      <c r="O372" s="18">
        <f t="shared" si="140"/>
        <v>0.92436974789915971</v>
      </c>
      <c r="P372" s="19"/>
      <c r="Q372" s="19"/>
      <c r="R372" s="19"/>
      <c r="S372" s="19"/>
      <c r="T372" s="19"/>
      <c r="U372" s="19">
        <f t="shared" si="146"/>
        <v>16200</v>
      </c>
      <c r="V372" s="15"/>
      <c r="X372" s="3" t="s">
        <v>142</v>
      </c>
    </row>
    <row r="373" spans="1:24" hidden="1" x14ac:dyDescent="0.25">
      <c r="A373" s="26"/>
      <c r="B373" s="26"/>
      <c r="C373" s="28">
        <v>2</v>
      </c>
      <c r="D373" s="21" t="s">
        <v>344</v>
      </c>
      <c r="E373" s="32"/>
      <c r="F373" s="22">
        <v>0</v>
      </c>
      <c r="G373" s="22"/>
      <c r="H373" s="22"/>
      <c r="I373" s="22">
        <v>2835000</v>
      </c>
      <c r="J373" s="22"/>
      <c r="K373" s="22"/>
      <c r="L373" s="19"/>
      <c r="M373" s="19">
        <f>[1]nov!H360</f>
        <v>2700000</v>
      </c>
      <c r="N373" s="19">
        <f t="shared" si="143"/>
        <v>2700000</v>
      </c>
      <c r="O373" s="18">
        <f t="shared" si="140"/>
        <v>0.95238095238095233</v>
      </c>
      <c r="P373" s="19"/>
      <c r="Q373" s="19"/>
      <c r="R373" s="19"/>
      <c r="S373" s="19"/>
      <c r="T373" s="19"/>
      <c r="U373" s="19">
        <f t="shared" si="146"/>
        <v>135000</v>
      </c>
      <c r="V373" s="15"/>
      <c r="X373" s="3" t="s">
        <v>142</v>
      </c>
    </row>
    <row r="374" spans="1:24" hidden="1" x14ac:dyDescent="0.25">
      <c r="A374" s="26"/>
      <c r="B374" s="26"/>
      <c r="C374" s="28">
        <v>2</v>
      </c>
      <c r="D374" s="21" t="s">
        <v>345</v>
      </c>
      <c r="E374" s="32"/>
      <c r="F374" s="22">
        <v>0</v>
      </c>
      <c r="G374" s="22"/>
      <c r="H374" s="22"/>
      <c r="I374" s="22">
        <v>4200000</v>
      </c>
      <c r="J374" s="22"/>
      <c r="K374" s="22"/>
      <c r="L374" s="19"/>
      <c r="M374" s="19">
        <f>[1]nov!H361</f>
        <v>3990000</v>
      </c>
      <c r="N374" s="19">
        <f t="shared" si="143"/>
        <v>3990000</v>
      </c>
      <c r="O374" s="18">
        <f t="shared" si="140"/>
        <v>0.95</v>
      </c>
      <c r="P374" s="19"/>
      <c r="Q374" s="19"/>
      <c r="R374" s="19"/>
      <c r="S374" s="19"/>
      <c r="T374" s="19"/>
      <c r="U374" s="19">
        <f t="shared" si="146"/>
        <v>210000</v>
      </c>
      <c r="V374" s="15"/>
      <c r="X374" s="3" t="s">
        <v>142</v>
      </c>
    </row>
    <row r="375" spans="1:24" x14ac:dyDescent="0.25">
      <c r="A375" s="26"/>
      <c r="B375" s="26"/>
      <c r="C375" s="28"/>
      <c r="D375" s="16" t="s">
        <v>346</v>
      </c>
      <c r="E375" s="30"/>
      <c r="F375" s="20">
        <f>F393+F397+F401+F376</f>
        <v>19850867</v>
      </c>
      <c r="G375" s="20"/>
      <c r="H375" s="20"/>
      <c r="I375" s="20">
        <f t="shared" ref="I375:U375" si="147">I393+I397+I401+I376</f>
        <v>66110867</v>
      </c>
      <c r="J375" s="20"/>
      <c r="K375" s="20"/>
      <c r="L375" s="20">
        <f>L393+L397+L401+L376</f>
        <v>2455000</v>
      </c>
      <c r="M375" s="20">
        <f t="shared" si="147"/>
        <v>62685000</v>
      </c>
      <c r="N375" s="20">
        <f t="shared" si="147"/>
        <v>65140000</v>
      </c>
      <c r="O375" s="18">
        <f t="shared" si="140"/>
        <v>0.98531456258167061</v>
      </c>
      <c r="P375" s="20">
        <f t="shared" si="147"/>
        <v>5550000</v>
      </c>
      <c r="Q375" s="20">
        <f t="shared" si="147"/>
        <v>0</v>
      </c>
      <c r="R375" s="20">
        <f t="shared" si="147"/>
        <v>59590000</v>
      </c>
      <c r="S375" s="20">
        <f t="shared" si="147"/>
        <v>0</v>
      </c>
      <c r="T375" s="20"/>
      <c r="U375" s="20">
        <f t="shared" si="147"/>
        <v>970867</v>
      </c>
      <c r="V375" s="15"/>
    </row>
    <row r="376" spans="1:24" ht="24" x14ac:dyDescent="0.25">
      <c r="A376" s="26"/>
      <c r="B376" s="26"/>
      <c r="C376" s="28"/>
      <c r="D376" s="30" t="s">
        <v>347</v>
      </c>
      <c r="E376" s="30"/>
      <c r="F376" s="20">
        <f>F377</f>
        <v>0</v>
      </c>
      <c r="G376" s="20"/>
      <c r="H376" s="20"/>
      <c r="I376" s="20">
        <f t="shared" ref="I376:U376" si="148">I377</f>
        <v>50000000</v>
      </c>
      <c r="J376" s="20"/>
      <c r="K376" s="20"/>
      <c r="L376" s="20">
        <f t="shared" si="148"/>
        <v>0</v>
      </c>
      <c r="M376" s="20">
        <f t="shared" si="148"/>
        <v>50000000</v>
      </c>
      <c r="N376" s="20">
        <f t="shared" si="148"/>
        <v>50000000</v>
      </c>
      <c r="O376" s="18">
        <f t="shared" si="140"/>
        <v>1</v>
      </c>
      <c r="P376" s="20">
        <f t="shared" si="148"/>
        <v>0</v>
      </c>
      <c r="Q376" s="20">
        <f t="shared" si="148"/>
        <v>0</v>
      </c>
      <c r="R376" s="20">
        <f t="shared" si="148"/>
        <v>50000000</v>
      </c>
      <c r="S376" s="20">
        <f t="shared" si="148"/>
        <v>0</v>
      </c>
      <c r="T376" s="20"/>
      <c r="U376" s="20">
        <f t="shared" si="148"/>
        <v>0</v>
      </c>
      <c r="V376" s="15"/>
    </row>
    <row r="377" spans="1:24" ht="38.25" x14ac:dyDescent="0.25">
      <c r="A377" s="26"/>
      <c r="B377" s="26"/>
      <c r="C377" s="28"/>
      <c r="D377" s="21" t="s">
        <v>348</v>
      </c>
      <c r="E377" s="32" t="s">
        <v>1080</v>
      </c>
      <c r="F377" s="22">
        <f>SUM(F378:F392)</f>
        <v>0</v>
      </c>
      <c r="G377" s="22"/>
      <c r="H377" s="22"/>
      <c r="I377" s="22">
        <f t="shared" ref="I377:U377" si="149">SUM(I378:I392)</f>
        <v>50000000</v>
      </c>
      <c r="J377" s="22"/>
      <c r="K377" s="22"/>
      <c r="L377" s="22">
        <f t="shared" si="149"/>
        <v>0</v>
      </c>
      <c r="M377" s="22">
        <f t="shared" si="149"/>
        <v>50000000</v>
      </c>
      <c r="N377" s="22">
        <f t="shared" si="149"/>
        <v>50000000</v>
      </c>
      <c r="O377" s="55">
        <f t="shared" si="140"/>
        <v>1</v>
      </c>
      <c r="P377" s="35">
        <f>SUMIF($X$378:$X$392,"DDS",$N$378:$N$392)</f>
        <v>0</v>
      </c>
      <c r="Q377" s="35">
        <f>SUMIF($X$378:$X$392,"ADD",$N$378:$N$392)</f>
        <v>0</v>
      </c>
      <c r="R377" s="35">
        <f t="shared" ref="R377" si="150">N377-P377-Q377</f>
        <v>50000000</v>
      </c>
      <c r="S377" s="22"/>
      <c r="T377" s="20"/>
      <c r="U377" s="20">
        <f t="shared" si="149"/>
        <v>0</v>
      </c>
      <c r="V377" s="15"/>
    </row>
    <row r="378" spans="1:24" hidden="1" x14ac:dyDescent="0.25">
      <c r="A378" s="26"/>
      <c r="B378" s="26"/>
      <c r="C378" s="28">
        <v>2</v>
      </c>
      <c r="D378" s="21" t="s">
        <v>349</v>
      </c>
      <c r="E378" s="32"/>
      <c r="F378" s="22">
        <v>0</v>
      </c>
      <c r="G378" s="22"/>
      <c r="H378" s="22"/>
      <c r="I378" s="22">
        <v>1080000</v>
      </c>
      <c r="J378" s="22"/>
      <c r="K378" s="22"/>
      <c r="L378" s="22"/>
      <c r="M378" s="19">
        <f>[1]nov!H365</f>
        <v>1080000</v>
      </c>
      <c r="N378" s="22">
        <f>L378+M378</f>
        <v>1080000</v>
      </c>
      <c r="O378" s="18">
        <f t="shared" si="140"/>
        <v>1</v>
      </c>
      <c r="P378" s="22"/>
      <c r="Q378" s="22"/>
      <c r="R378" s="22"/>
      <c r="S378" s="22"/>
      <c r="T378" s="22"/>
      <c r="U378" s="22">
        <f t="shared" ref="U378:U392" si="151">I378-N378</f>
        <v>0</v>
      </c>
      <c r="V378" s="15"/>
      <c r="X378" s="3" t="s">
        <v>350</v>
      </c>
    </row>
    <row r="379" spans="1:24" hidden="1" x14ac:dyDescent="0.25">
      <c r="A379" s="26"/>
      <c r="B379" s="26"/>
      <c r="C379" s="28">
        <v>2</v>
      </c>
      <c r="D379" s="21" t="s">
        <v>351</v>
      </c>
      <c r="E379" s="32"/>
      <c r="F379" s="22">
        <v>0</v>
      </c>
      <c r="G379" s="22"/>
      <c r="H379" s="22"/>
      <c r="I379" s="22">
        <v>5000000</v>
      </c>
      <c r="J379" s="22"/>
      <c r="K379" s="22"/>
      <c r="L379" s="22"/>
      <c r="M379" s="19">
        <f>[1]nov!H366</f>
        <v>5000000</v>
      </c>
      <c r="N379" s="22">
        <f t="shared" ref="N379:N392" si="152">L379+M379</f>
        <v>5000000</v>
      </c>
      <c r="O379" s="18">
        <f t="shared" si="140"/>
        <v>1</v>
      </c>
      <c r="P379" s="22"/>
      <c r="Q379" s="22"/>
      <c r="R379" s="22"/>
      <c r="S379" s="22"/>
      <c r="T379" s="22"/>
      <c r="U379" s="22">
        <f t="shared" si="151"/>
        <v>0</v>
      </c>
      <c r="V379" s="15"/>
      <c r="X379" s="3" t="s">
        <v>350</v>
      </c>
    </row>
    <row r="380" spans="1:24" ht="25.5" hidden="1" x14ac:dyDescent="0.25">
      <c r="A380" s="26"/>
      <c r="B380" s="26"/>
      <c r="C380" s="28">
        <v>2</v>
      </c>
      <c r="D380" s="32" t="s">
        <v>352</v>
      </c>
      <c r="E380" s="32"/>
      <c r="F380" s="22">
        <v>0</v>
      </c>
      <c r="G380" s="22"/>
      <c r="H380" s="22"/>
      <c r="I380" s="22">
        <v>2500000</v>
      </c>
      <c r="J380" s="22"/>
      <c r="K380" s="22"/>
      <c r="L380" s="22"/>
      <c r="M380" s="19">
        <f>[1]nov!H367</f>
        <v>2500000</v>
      </c>
      <c r="N380" s="22">
        <f t="shared" si="152"/>
        <v>2500000</v>
      </c>
      <c r="O380" s="18">
        <f t="shared" si="140"/>
        <v>1</v>
      </c>
      <c r="P380" s="22"/>
      <c r="Q380" s="22"/>
      <c r="R380" s="22"/>
      <c r="S380" s="22"/>
      <c r="T380" s="22"/>
      <c r="U380" s="22">
        <f t="shared" si="151"/>
        <v>0</v>
      </c>
      <c r="V380" s="15"/>
      <c r="X380" s="3" t="s">
        <v>350</v>
      </c>
    </row>
    <row r="381" spans="1:24" hidden="1" x14ac:dyDescent="0.25">
      <c r="A381" s="26"/>
      <c r="B381" s="26"/>
      <c r="C381" s="28">
        <v>2</v>
      </c>
      <c r="D381" s="21" t="s">
        <v>353</v>
      </c>
      <c r="E381" s="32"/>
      <c r="F381" s="22">
        <v>0</v>
      </c>
      <c r="G381" s="22"/>
      <c r="H381" s="22"/>
      <c r="I381" s="22">
        <v>1220000</v>
      </c>
      <c r="J381" s="22"/>
      <c r="K381" s="22"/>
      <c r="L381" s="22"/>
      <c r="M381" s="19">
        <f>[1]nov!H368</f>
        <v>1220000</v>
      </c>
      <c r="N381" s="22">
        <f t="shared" si="152"/>
        <v>1220000</v>
      </c>
      <c r="O381" s="18">
        <f t="shared" si="140"/>
        <v>1</v>
      </c>
      <c r="P381" s="22"/>
      <c r="Q381" s="22"/>
      <c r="R381" s="22"/>
      <c r="S381" s="22"/>
      <c r="T381" s="22"/>
      <c r="U381" s="22">
        <f t="shared" si="151"/>
        <v>0</v>
      </c>
      <c r="V381" s="15"/>
      <c r="X381" s="3" t="s">
        <v>350</v>
      </c>
    </row>
    <row r="382" spans="1:24" hidden="1" x14ac:dyDescent="0.25">
      <c r="A382" s="26"/>
      <c r="B382" s="26"/>
      <c r="C382" s="28">
        <v>2</v>
      </c>
      <c r="D382" s="21" t="s">
        <v>354</v>
      </c>
      <c r="E382" s="32"/>
      <c r="F382" s="22">
        <v>0</v>
      </c>
      <c r="G382" s="22"/>
      <c r="H382" s="22"/>
      <c r="I382" s="22">
        <v>2200000</v>
      </c>
      <c r="J382" s="22"/>
      <c r="K382" s="22"/>
      <c r="L382" s="22"/>
      <c r="M382" s="19">
        <f>[1]nov!H369</f>
        <v>2200000</v>
      </c>
      <c r="N382" s="22">
        <f t="shared" si="152"/>
        <v>2200000</v>
      </c>
      <c r="O382" s="18">
        <f t="shared" si="140"/>
        <v>1</v>
      </c>
      <c r="P382" s="22"/>
      <c r="Q382" s="22"/>
      <c r="R382" s="22"/>
      <c r="S382" s="22"/>
      <c r="T382" s="22"/>
      <c r="U382" s="22">
        <f t="shared" si="151"/>
        <v>0</v>
      </c>
      <c r="V382" s="15"/>
      <c r="X382" s="3" t="s">
        <v>350</v>
      </c>
    </row>
    <row r="383" spans="1:24" hidden="1" x14ac:dyDescent="0.25">
      <c r="A383" s="26"/>
      <c r="B383" s="26"/>
      <c r="C383" s="28">
        <v>2</v>
      </c>
      <c r="D383" s="21" t="s">
        <v>355</v>
      </c>
      <c r="E383" s="32"/>
      <c r="F383" s="22">
        <v>0</v>
      </c>
      <c r="G383" s="22"/>
      <c r="H383" s="22"/>
      <c r="I383" s="22">
        <v>1500000</v>
      </c>
      <c r="J383" s="22"/>
      <c r="K383" s="22"/>
      <c r="L383" s="22"/>
      <c r="M383" s="19">
        <f>[1]nov!H370</f>
        <v>1500000</v>
      </c>
      <c r="N383" s="22">
        <f t="shared" si="152"/>
        <v>1500000</v>
      </c>
      <c r="O383" s="18">
        <f t="shared" si="140"/>
        <v>1</v>
      </c>
      <c r="P383" s="22"/>
      <c r="Q383" s="22"/>
      <c r="R383" s="22"/>
      <c r="S383" s="22"/>
      <c r="T383" s="22"/>
      <c r="U383" s="22">
        <f t="shared" si="151"/>
        <v>0</v>
      </c>
      <c r="V383" s="15"/>
      <c r="X383" s="3" t="s">
        <v>350</v>
      </c>
    </row>
    <row r="384" spans="1:24" hidden="1" x14ac:dyDescent="0.25">
      <c r="A384" s="26"/>
      <c r="B384" s="26"/>
      <c r="C384" s="28">
        <v>2</v>
      </c>
      <c r="D384" s="21" t="s">
        <v>356</v>
      </c>
      <c r="E384" s="32"/>
      <c r="F384" s="22">
        <v>0</v>
      </c>
      <c r="G384" s="22"/>
      <c r="H384" s="22"/>
      <c r="I384" s="22">
        <v>800000</v>
      </c>
      <c r="J384" s="22"/>
      <c r="K384" s="22"/>
      <c r="L384" s="22"/>
      <c r="M384" s="19">
        <f>[1]nov!H371</f>
        <v>800000</v>
      </c>
      <c r="N384" s="22">
        <f t="shared" si="152"/>
        <v>800000</v>
      </c>
      <c r="O384" s="18">
        <f t="shared" si="140"/>
        <v>1</v>
      </c>
      <c r="P384" s="22"/>
      <c r="Q384" s="22"/>
      <c r="R384" s="22"/>
      <c r="S384" s="22"/>
      <c r="T384" s="22"/>
      <c r="U384" s="22">
        <f t="shared" si="151"/>
        <v>0</v>
      </c>
      <c r="V384" s="15"/>
      <c r="X384" s="3" t="s">
        <v>350</v>
      </c>
    </row>
    <row r="385" spans="1:24" hidden="1" x14ac:dyDescent="0.25">
      <c r="A385" s="26"/>
      <c r="B385" s="26"/>
      <c r="C385" s="28">
        <v>2</v>
      </c>
      <c r="D385" s="21" t="s">
        <v>357</v>
      </c>
      <c r="E385" s="32"/>
      <c r="F385" s="22">
        <v>0</v>
      </c>
      <c r="G385" s="22"/>
      <c r="H385" s="22"/>
      <c r="I385" s="22">
        <v>1000000</v>
      </c>
      <c r="J385" s="22"/>
      <c r="K385" s="22"/>
      <c r="L385" s="22"/>
      <c r="M385" s="19">
        <f>[1]nov!H372</f>
        <v>1000000</v>
      </c>
      <c r="N385" s="22">
        <f t="shared" si="152"/>
        <v>1000000</v>
      </c>
      <c r="O385" s="18">
        <f t="shared" si="140"/>
        <v>1</v>
      </c>
      <c r="P385" s="22"/>
      <c r="Q385" s="22"/>
      <c r="R385" s="22"/>
      <c r="S385" s="22"/>
      <c r="T385" s="22"/>
      <c r="U385" s="22">
        <f t="shared" si="151"/>
        <v>0</v>
      </c>
      <c r="V385" s="15"/>
      <c r="X385" s="3" t="s">
        <v>350</v>
      </c>
    </row>
    <row r="386" spans="1:24" hidden="1" x14ac:dyDescent="0.25">
      <c r="A386" s="26"/>
      <c r="B386" s="26"/>
      <c r="C386" s="28">
        <v>2</v>
      </c>
      <c r="D386" s="21" t="s">
        <v>358</v>
      </c>
      <c r="E386" s="32"/>
      <c r="F386" s="22">
        <v>0</v>
      </c>
      <c r="G386" s="22"/>
      <c r="H386" s="22"/>
      <c r="I386" s="22">
        <v>5000000</v>
      </c>
      <c r="J386" s="22"/>
      <c r="K386" s="22"/>
      <c r="L386" s="22"/>
      <c r="M386" s="19">
        <f>[1]nov!H373</f>
        <v>5000000</v>
      </c>
      <c r="N386" s="22">
        <f t="shared" si="152"/>
        <v>5000000</v>
      </c>
      <c r="O386" s="18">
        <f t="shared" si="140"/>
        <v>1</v>
      </c>
      <c r="P386" s="22"/>
      <c r="Q386" s="22"/>
      <c r="R386" s="22"/>
      <c r="S386" s="22"/>
      <c r="T386" s="22"/>
      <c r="U386" s="22">
        <f t="shared" si="151"/>
        <v>0</v>
      </c>
      <c r="V386" s="15"/>
      <c r="X386" s="3" t="s">
        <v>350</v>
      </c>
    </row>
    <row r="387" spans="1:24" hidden="1" x14ac:dyDescent="0.25">
      <c r="A387" s="26"/>
      <c r="B387" s="26"/>
      <c r="C387" s="28">
        <v>2</v>
      </c>
      <c r="D387" s="21" t="s">
        <v>359</v>
      </c>
      <c r="E387" s="32"/>
      <c r="F387" s="22">
        <v>0</v>
      </c>
      <c r="G387" s="22"/>
      <c r="H387" s="22"/>
      <c r="I387" s="22">
        <v>3500000</v>
      </c>
      <c r="J387" s="22"/>
      <c r="K387" s="22"/>
      <c r="L387" s="22"/>
      <c r="M387" s="19">
        <f>[1]nov!H374</f>
        <v>3500000</v>
      </c>
      <c r="N387" s="22">
        <f t="shared" si="152"/>
        <v>3500000</v>
      </c>
      <c r="O387" s="18">
        <f t="shared" si="140"/>
        <v>1</v>
      </c>
      <c r="P387" s="22"/>
      <c r="Q387" s="22"/>
      <c r="R387" s="22"/>
      <c r="S387" s="22"/>
      <c r="T387" s="22"/>
      <c r="U387" s="22">
        <f t="shared" si="151"/>
        <v>0</v>
      </c>
      <c r="V387" s="15"/>
      <c r="X387" s="3" t="s">
        <v>350</v>
      </c>
    </row>
    <row r="388" spans="1:24" hidden="1" x14ac:dyDescent="0.25">
      <c r="A388" s="26"/>
      <c r="B388" s="26"/>
      <c r="C388" s="28">
        <v>2</v>
      </c>
      <c r="D388" s="21" t="s">
        <v>360</v>
      </c>
      <c r="E388" s="32"/>
      <c r="F388" s="22">
        <v>0</v>
      </c>
      <c r="G388" s="22"/>
      <c r="H388" s="22"/>
      <c r="I388" s="22">
        <v>1750000</v>
      </c>
      <c r="J388" s="22"/>
      <c r="K388" s="22"/>
      <c r="L388" s="22"/>
      <c r="M388" s="19">
        <f>[1]nov!H375</f>
        <v>1750000</v>
      </c>
      <c r="N388" s="22">
        <f t="shared" si="152"/>
        <v>1750000</v>
      </c>
      <c r="O388" s="18">
        <f t="shared" si="140"/>
        <v>1</v>
      </c>
      <c r="P388" s="22"/>
      <c r="Q388" s="22"/>
      <c r="R388" s="22"/>
      <c r="S388" s="22"/>
      <c r="T388" s="22"/>
      <c r="U388" s="22">
        <f t="shared" si="151"/>
        <v>0</v>
      </c>
      <c r="V388" s="15"/>
      <c r="X388" s="3" t="s">
        <v>350</v>
      </c>
    </row>
    <row r="389" spans="1:24" hidden="1" x14ac:dyDescent="0.25">
      <c r="A389" s="26"/>
      <c r="B389" s="26"/>
      <c r="C389" s="28">
        <v>2</v>
      </c>
      <c r="D389" s="21" t="s">
        <v>361</v>
      </c>
      <c r="E389" s="32"/>
      <c r="F389" s="22">
        <v>0</v>
      </c>
      <c r="G389" s="22"/>
      <c r="H389" s="22"/>
      <c r="I389" s="22">
        <v>8400000</v>
      </c>
      <c r="J389" s="22"/>
      <c r="K389" s="22"/>
      <c r="L389" s="22"/>
      <c r="M389" s="19">
        <f>[1]nov!H376</f>
        <v>8400000</v>
      </c>
      <c r="N389" s="22">
        <f t="shared" si="152"/>
        <v>8400000</v>
      </c>
      <c r="O389" s="18">
        <f t="shared" si="140"/>
        <v>1</v>
      </c>
      <c r="P389" s="22"/>
      <c r="Q389" s="22"/>
      <c r="R389" s="22"/>
      <c r="S389" s="22"/>
      <c r="T389" s="22"/>
      <c r="U389" s="22">
        <f t="shared" si="151"/>
        <v>0</v>
      </c>
      <c r="V389" s="15"/>
      <c r="X389" s="3" t="s">
        <v>350</v>
      </c>
    </row>
    <row r="390" spans="1:24" hidden="1" x14ac:dyDescent="0.25">
      <c r="A390" s="26"/>
      <c r="B390" s="26"/>
      <c r="C390" s="28">
        <v>2</v>
      </c>
      <c r="D390" s="21" t="s">
        <v>362</v>
      </c>
      <c r="E390" s="32"/>
      <c r="F390" s="22">
        <v>0</v>
      </c>
      <c r="G390" s="22"/>
      <c r="H390" s="22"/>
      <c r="I390" s="22">
        <v>1250000</v>
      </c>
      <c r="J390" s="22"/>
      <c r="K390" s="22"/>
      <c r="L390" s="22"/>
      <c r="M390" s="19">
        <f>[1]nov!H377</f>
        <v>1250000</v>
      </c>
      <c r="N390" s="22">
        <f t="shared" si="152"/>
        <v>1250000</v>
      </c>
      <c r="O390" s="18">
        <f t="shared" si="140"/>
        <v>1</v>
      </c>
      <c r="P390" s="22"/>
      <c r="Q390" s="22"/>
      <c r="R390" s="22"/>
      <c r="S390" s="22"/>
      <c r="T390" s="22"/>
      <c r="U390" s="22">
        <f t="shared" si="151"/>
        <v>0</v>
      </c>
      <c r="V390" s="15"/>
      <c r="X390" s="3" t="s">
        <v>350</v>
      </c>
    </row>
    <row r="391" spans="1:24" hidden="1" x14ac:dyDescent="0.25">
      <c r="A391" s="26"/>
      <c r="B391" s="26"/>
      <c r="C391" s="28">
        <v>2</v>
      </c>
      <c r="D391" s="21" t="s">
        <v>363</v>
      </c>
      <c r="E391" s="32"/>
      <c r="F391" s="22">
        <v>0</v>
      </c>
      <c r="G391" s="22"/>
      <c r="H391" s="22"/>
      <c r="I391" s="22">
        <v>800000</v>
      </c>
      <c r="J391" s="22"/>
      <c r="K391" s="22"/>
      <c r="L391" s="22"/>
      <c r="M391" s="19">
        <f>[1]nov!H378</f>
        <v>800000</v>
      </c>
      <c r="N391" s="22">
        <f t="shared" si="152"/>
        <v>800000</v>
      </c>
      <c r="O391" s="18">
        <f t="shared" si="140"/>
        <v>1</v>
      </c>
      <c r="P391" s="22"/>
      <c r="Q391" s="22"/>
      <c r="R391" s="22"/>
      <c r="S391" s="22"/>
      <c r="T391" s="22"/>
      <c r="U391" s="22">
        <f t="shared" si="151"/>
        <v>0</v>
      </c>
      <c r="V391" s="15"/>
      <c r="X391" s="3" t="s">
        <v>350</v>
      </c>
    </row>
    <row r="392" spans="1:24" hidden="1" x14ac:dyDescent="0.25">
      <c r="A392" s="26"/>
      <c r="B392" s="26"/>
      <c r="C392" s="28">
        <v>2</v>
      </c>
      <c r="D392" s="21" t="s">
        <v>364</v>
      </c>
      <c r="E392" s="32"/>
      <c r="F392" s="22">
        <v>0</v>
      </c>
      <c r="G392" s="22"/>
      <c r="H392" s="22"/>
      <c r="I392" s="22">
        <v>14000000</v>
      </c>
      <c r="J392" s="22"/>
      <c r="K392" s="22"/>
      <c r="L392" s="22"/>
      <c r="M392" s="19">
        <f>[1]nov!H379</f>
        <v>14000000</v>
      </c>
      <c r="N392" s="22">
        <f t="shared" si="152"/>
        <v>14000000</v>
      </c>
      <c r="O392" s="18">
        <f t="shared" si="140"/>
        <v>1</v>
      </c>
      <c r="P392" s="22"/>
      <c r="Q392" s="22"/>
      <c r="R392" s="22"/>
      <c r="S392" s="22"/>
      <c r="T392" s="22"/>
      <c r="U392" s="22">
        <f t="shared" si="151"/>
        <v>0</v>
      </c>
      <c r="V392" s="15"/>
      <c r="X392" s="3" t="s">
        <v>350</v>
      </c>
    </row>
    <row r="393" spans="1:24" x14ac:dyDescent="0.25">
      <c r="A393" s="26"/>
      <c r="B393" s="26"/>
      <c r="C393" s="28"/>
      <c r="D393" s="16" t="s">
        <v>365</v>
      </c>
      <c r="E393" s="30"/>
      <c r="F393" s="20">
        <f>F394</f>
        <v>3740000</v>
      </c>
      <c r="G393" s="20"/>
      <c r="H393" s="20"/>
      <c r="I393" s="20">
        <f>I394</f>
        <v>0</v>
      </c>
      <c r="J393" s="20"/>
      <c r="K393" s="20"/>
      <c r="L393" s="20">
        <f t="shared" ref="L393:U393" si="153">L394</f>
        <v>0</v>
      </c>
      <c r="M393" s="20">
        <f t="shared" si="153"/>
        <v>0</v>
      </c>
      <c r="N393" s="20">
        <f t="shared" si="153"/>
        <v>0</v>
      </c>
      <c r="O393" s="18" t="e">
        <f t="shared" si="140"/>
        <v>#DIV/0!</v>
      </c>
      <c r="P393" s="20">
        <f t="shared" si="153"/>
        <v>0</v>
      </c>
      <c r="Q393" s="20">
        <f t="shared" si="153"/>
        <v>0</v>
      </c>
      <c r="R393" s="20">
        <f t="shared" si="153"/>
        <v>0</v>
      </c>
      <c r="S393" s="20">
        <f t="shared" si="153"/>
        <v>0</v>
      </c>
      <c r="T393" s="20"/>
      <c r="U393" s="20">
        <f t="shared" si="153"/>
        <v>0</v>
      </c>
      <c r="V393" s="15"/>
    </row>
    <row r="394" spans="1:24" ht="25.5" x14ac:dyDescent="0.25">
      <c r="A394" s="26"/>
      <c r="B394" s="26"/>
      <c r="C394" s="28"/>
      <c r="D394" s="21" t="s">
        <v>366</v>
      </c>
      <c r="E394" s="32" t="s">
        <v>1081</v>
      </c>
      <c r="F394" s="22">
        <f>SUM(F395:F396)</f>
        <v>3740000</v>
      </c>
      <c r="G394" s="22"/>
      <c r="H394" s="22"/>
      <c r="I394" s="22">
        <f>SUM(I395:I396)</f>
        <v>0</v>
      </c>
      <c r="J394" s="22" t="s">
        <v>1030</v>
      </c>
      <c r="K394" s="22"/>
      <c r="L394" s="22">
        <f t="shared" ref="L394:U394" si="154">SUM(L395:L396)</f>
        <v>0</v>
      </c>
      <c r="M394" s="22">
        <f t="shared" si="154"/>
        <v>0</v>
      </c>
      <c r="N394" s="22">
        <f t="shared" si="154"/>
        <v>0</v>
      </c>
      <c r="O394" s="55" t="e">
        <f t="shared" si="140"/>
        <v>#DIV/0!</v>
      </c>
      <c r="P394" s="35">
        <f>SUMIF($X$395:$X$396,"DDS",$N$395:$N$396)</f>
        <v>0</v>
      </c>
      <c r="Q394" s="35">
        <f>SUMIF($X$395:$X$396,"ADD",$N$395:$N$396)</f>
        <v>0</v>
      </c>
      <c r="R394" s="35">
        <f t="shared" ref="R394" si="155">N394-P394-Q394</f>
        <v>0</v>
      </c>
      <c r="S394" s="22"/>
      <c r="T394" s="20"/>
      <c r="U394" s="20">
        <f t="shared" si="154"/>
        <v>0</v>
      </c>
      <c r="V394" s="15"/>
    </row>
    <row r="395" spans="1:24" hidden="1" x14ac:dyDescent="0.25">
      <c r="A395" s="26"/>
      <c r="B395" s="26"/>
      <c r="C395" s="28">
        <v>2</v>
      </c>
      <c r="D395" s="21" t="s">
        <v>367</v>
      </c>
      <c r="E395" s="32"/>
      <c r="F395" s="22">
        <v>3240000</v>
      </c>
      <c r="G395" s="22"/>
      <c r="H395" s="22"/>
      <c r="I395" s="22">
        <v>0</v>
      </c>
      <c r="J395" s="22"/>
      <c r="K395" s="22"/>
      <c r="L395" s="19"/>
      <c r="M395" s="19">
        <f>[1]nov!H382</f>
        <v>0</v>
      </c>
      <c r="N395" s="19">
        <f t="shared" ref="N395:N396" si="156">L395+M395</f>
        <v>0</v>
      </c>
      <c r="O395" s="18" t="e">
        <f t="shared" si="140"/>
        <v>#DIV/0!</v>
      </c>
      <c r="P395" s="19"/>
      <c r="Q395" s="19"/>
      <c r="R395" s="19"/>
      <c r="S395" s="19"/>
      <c r="T395" s="19"/>
      <c r="U395" s="19">
        <f>I395-N395</f>
        <v>0</v>
      </c>
      <c r="V395" s="15"/>
      <c r="X395" s="3" t="s">
        <v>76</v>
      </c>
    </row>
    <row r="396" spans="1:24" hidden="1" x14ac:dyDescent="0.25">
      <c r="A396" s="26"/>
      <c r="B396" s="26"/>
      <c r="C396" s="28">
        <v>2</v>
      </c>
      <c r="D396" s="21" t="s">
        <v>368</v>
      </c>
      <c r="E396" s="32"/>
      <c r="F396" s="22">
        <v>500000</v>
      </c>
      <c r="G396" s="22"/>
      <c r="H396" s="22"/>
      <c r="I396" s="22">
        <v>0</v>
      </c>
      <c r="J396" s="22"/>
      <c r="K396" s="22"/>
      <c r="L396" s="19"/>
      <c r="M396" s="19">
        <f>[1]nov!H383</f>
        <v>0</v>
      </c>
      <c r="N396" s="19">
        <f t="shared" si="156"/>
        <v>0</v>
      </c>
      <c r="O396" s="18" t="e">
        <f t="shared" si="140"/>
        <v>#DIV/0!</v>
      </c>
      <c r="P396" s="19"/>
      <c r="Q396" s="19"/>
      <c r="R396" s="19"/>
      <c r="S396" s="19"/>
      <c r="T396" s="19"/>
      <c r="U396" s="19">
        <f>I396-N396</f>
        <v>0</v>
      </c>
      <c r="V396" s="15"/>
      <c r="X396" s="3" t="s">
        <v>76</v>
      </c>
    </row>
    <row r="397" spans="1:24" x14ac:dyDescent="0.25">
      <c r="A397" s="15"/>
      <c r="B397" s="15"/>
      <c r="C397" s="28"/>
      <c r="D397" s="16" t="s">
        <v>369</v>
      </c>
      <c r="E397" s="30"/>
      <c r="F397" s="20">
        <f>F398</f>
        <v>2325000</v>
      </c>
      <c r="G397" s="20"/>
      <c r="H397" s="20"/>
      <c r="I397" s="20">
        <f>I398</f>
        <v>2325000</v>
      </c>
      <c r="J397" s="20"/>
      <c r="K397" s="20"/>
      <c r="L397" s="20">
        <f t="shared" ref="L397:U397" si="157">L398</f>
        <v>875000</v>
      </c>
      <c r="M397" s="20">
        <f t="shared" si="157"/>
        <v>1450000</v>
      </c>
      <c r="N397" s="20">
        <f t="shared" si="157"/>
        <v>2325000</v>
      </c>
      <c r="O397" s="18">
        <f t="shared" si="140"/>
        <v>1</v>
      </c>
      <c r="P397" s="20">
        <f t="shared" si="157"/>
        <v>0</v>
      </c>
      <c r="Q397" s="20">
        <f t="shared" si="157"/>
        <v>0</v>
      </c>
      <c r="R397" s="20">
        <f t="shared" si="157"/>
        <v>2325000</v>
      </c>
      <c r="S397" s="20">
        <f t="shared" si="157"/>
        <v>0</v>
      </c>
      <c r="T397" s="20"/>
      <c r="U397" s="20">
        <f t="shared" si="157"/>
        <v>0</v>
      </c>
      <c r="V397" s="15"/>
    </row>
    <row r="398" spans="1:24" x14ac:dyDescent="0.25">
      <c r="A398" s="26"/>
      <c r="B398" s="26"/>
      <c r="C398" s="26"/>
      <c r="D398" s="21" t="s">
        <v>370</v>
      </c>
      <c r="E398" s="32" t="s">
        <v>1082</v>
      </c>
      <c r="F398" s="56">
        <f t="shared" ref="F398:U398" si="158">SUM(F399:F400)</f>
        <v>2325000</v>
      </c>
      <c r="G398" s="56"/>
      <c r="H398" s="56"/>
      <c r="I398" s="56">
        <v>2325000</v>
      </c>
      <c r="J398" s="56"/>
      <c r="K398" s="56"/>
      <c r="L398" s="56">
        <f t="shared" si="158"/>
        <v>875000</v>
      </c>
      <c r="M398" s="56">
        <f t="shared" si="158"/>
        <v>1450000</v>
      </c>
      <c r="N398" s="56">
        <f t="shared" si="158"/>
        <v>2325000</v>
      </c>
      <c r="O398" s="55">
        <f t="shared" si="140"/>
        <v>1</v>
      </c>
      <c r="P398" s="35">
        <f>SUMIF($X$399:$X$400,"DDS",$N$399:$N$400)</f>
        <v>0</v>
      </c>
      <c r="Q398" s="35">
        <f>SUMIF($X$399:$X$400,"ADD",$N$399:$N$400)</f>
        <v>0</v>
      </c>
      <c r="R398" s="35">
        <f t="shared" ref="R398" si="159">N398-P398-Q398</f>
        <v>2325000</v>
      </c>
      <c r="S398" s="56"/>
      <c r="T398" s="29"/>
      <c r="U398" s="29">
        <f t="shared" si="158"/>
        <v>0</v>
      </c>
      <c r="V398" s="15"/>
    </row>
    <row r="399" spans="1:24" hidden="1" x14ac:dyDescent="0.25">
      <c r="A399" s="26"/>
      <c r="B399" s="26"/>
      <c r="C399" s="28">
        <v>1</v>
      </c>
      <c r="D399" s="21" t="s">
        <v>157</v>
      </c>
      <c r="E399" s="32"/>
      <c r="F399" s="22">
        <v>300000</v>
      </c>
      <c r="G399" s="22"/>
      <c r="H399" s="22"/>
      <c r="I399" s="22">
        <v>300000</v>
      </c>
      <c r="J399" s="22"/>
      <c r="K399" s="22"/>
      <c r="L399" s="19">
        <v>200000</v>
      </c>
      <c r="M399" s="19">
        <f>[1]nov!H386</f>
        <v>100000</v>
      </c>
      <c r="N399" s="19">
        <f t="shared" ref="N399:N400" si="160">L399+M399</f>
        <v>300000</v>
      </c>
      <c r="O399" s="18">
        <f t="shared" si="140"/>
        <v>1</v>
      </c>
      <c r="P399" s="19"/>
      <c r="Q399" s="19"/>
      <c r="R399" s="19"/>
      <c r="S399" s="19"/>
      <c r="T399" s="19"/>
      <c r="U399" s="19">
        <f>I399-N399</f>
        <v>0</v>
      </c>
      <c r="V399" s="15"/>
      <c r="X399" s="3" t="s">
        <v>76</v>
      </c>
    </row>
    <row r="400" spans="1:24" hidden="1" x14ac:dyDescent="0.25">
      <c r="A400" s="26"/>
      <c r="B400" s="26"/>
      <c r="C400" s="28">
        <v>1</v>
      </c>
      <c r="D400" s="21" t="s">
        <v>371</v>
      </c>
      <c r="E400" s="32"/>
      <c r="F400" s="22">
        <v>2025000</v>
      </c>
      <c r="G400" s="22"/>
      <c r="H400" s="22"/>
      <c r="I400" s="22">
        <v>2025000</v>
      </c>
      <c r="J400" s="22"/>
      <c r="K400" s="22"/>
      <c r="L400" s="19">
        <v>675000</v>
      </c>
      <c r="M400" s="19">
        <f>[1]nov!H387</f>
        <v>1350000</v>
      </c>
      <c r="N400" s="19">
        <f t="shared" si="160"/>
        <v>2025000</v>
      </c>
      <c r="O400" s="18">
        <f t="shared" si="140"/>
        <v>1</v>
      </c>
      <c r="P400" s="19"/>
      <c r="Q400" s="19"/>
      <c r="R400" s="19"/>
      <c r="S400" s="19"/>
      <c r="T400" s="19"/>
      <c r="U400" s="19">
        <f>I400-N400</f>
        <v>0</v>
      </c>
      <c r="V400" s="15"/>
      <c r="X400" s="3" t="s">
        <v>76</v>
      </c>
    </row>
    <row r="401" spans="1:24" x14ac:dyDescent="0.25">
      <c r="A401" s="26"/>
      <c r="B401" s="26"/>
      <c r="C401" s="28"/>
      <c r="D401" s="16" t="s">
        <v>372</v>
      </c>
      <c r="E401" s="30"/>
      <c r="F401" s="31">
        <f t="shared" ref="F401:U401" si="161">F402+F407+F411</f>
        <v>13785867</v>
      </c>
      <c r="G401" s="31"/>
      <c r="H401" s="31"/>
      <c r="I401" s="31">
        <f t="shared" si="161"/>
        <v>13785867</v>
      </c>
      <c r="J401" s="31"/>
      <c r="K401" s="31"/>
      <c r="L401" s="31">
        <f t="shared" si="161"/>
        <v>1580000</v>
      </c>
      <c r="M401" s="31">
        <f t="shared" si="161"/>
        <v>11235000</v>
      </c>
      <c r="N401" s="31">
        <f t="shared" si="161"/>
        <v>12815000</v>
      </c>
      <c r="O401" s="18">
        <f t="shared" si="140"/>
        <v>0.92957519465406124</v>
      </c>
      <c r="P401" s="31">
        <f t="shared" si="161"/>
        <v>5550000</v>
      </c>
      <c r="Q401" s="31">
        <f t="shared" si="161"/>
        <v>0</v>
      </c>
      <c r="R401" s="31">
        <f t="shared" si="161"/>
        <v>7265000</v>
      </c>
      <c r="S401" s="31">
        <f t="shared" si="161"/>
        <v>0</v>
      </c>
      <c r="T401" s="31"/>
      <c r="U401" s="31">
        <f t="shared" si="161"/>
        <v>970867</v>
      </c>
      <c r="V401" s="15"/>
    </row>
    <row r="402" spans="1:24" ht="25.5" x14ac:dyDescent="0.25">
      <c r="A402" s="15"/>
      <c r="B402" s="15"/>
      <c r="C402" s="26"/>
      <c r="D402" s="32" t="s">
        <v>373</v>
      </c>
      <c r="E402" s="32" t="s">
        <v>1083</v>
      </c>
      <c r="F402" s="35">
        <f>SUM(F403:F406)</f>
        <v>5550000</v>
      </c>
      <c r="G402" s="35"/>
      <c r="H402" s="35"/>
      <c r="I402" s="35">
        <f>SUM(I403:I406)</f>
        <v>5550000</v>
      </c>
      <c r="J402" s="35" t="s">
        <v>1059</v>
      </c>
      <c r="K402" s="35"/>
      <c r="L402" s="35">
        <f t="shared" ref="L402:U402" si="162">SUM(L403:L406)</f>
        <v>0</v>
      </c>
      <c r="M402" s="35">
        <f t="shared" si="162"/>
        <v>5550000</v>
      </c>
      <c r="N402" s="35">
        <f t="shared" si="162"/>
        <v>5550000</v>
      </c>
      <c r="O402" s="55">
        <f t="shared" si="140"/>
        <v>1</v>
      </c>
      <c r="P402" s="35">
        <f>SUMIF($X$403:$X$406,"DDS",$N$403:$N$406)</f>
        <v>5550000</v>
      </c>
      <c r="Q402" s="35">
        <f>SUMIF($X$403:$X$406,"ADD",$N$403:$N$406)</f>
        <v>0</v>
      </c>
      <c r="R402" s="35">
        <f t="shared" ref="R402" si="163">N402-P402-Q402</f>
        <v>0</v>
      </c>
      <c r="S402" s="35"/>
      <c r="T402" s="27"/>
      <c r="U402" s="27">
        <f t="shared" si="162"/>
        <v>0</v>
      </c>
      <c r="V402" s="15"/>
    </row>
    <row r="403" spans="1:24" hidden="1" x14ac:dyDescent="0.25">
      <c r="A403" s="26"/>
      <c r="B403" s="26"/>
      <c r="C403" s="28">
        <v>1</v>
      </c>
      <c r="D403" s="21" t="s">
        <v>374</v>
      </c>
      <c r="E403" s="32"/>
      <c r="F403" s="22">
        <v>800000</v>
      </c>
      <c r="G403" s="22"/>
      <c r="H403" s="22"/>
      <c r="I403" s="22">
        <v>800000</v>
      </c>
      <c r="J403" s="22"/>
      <c r="K403" s="22"/>
      <c r="L403" s="19"/>
      <c r="M403" s="19">
        <f>[1]nov!H390</f>
        <v>800000</v>
      </c>
      <c r="N403" s="19">
        <f t="shared" ref="N403:N406" si="164">L403+M403</f>
        <v>800000</v>
      </c>
      <c r="O403" s="55">
        <f t="shared" si="140"/>
        <v>1</v>
      </c>
      <c r="P403" s="19"/>
      <c r="Q403" s="19"/>
      <c r="R403" s="19"/>
      <c r="S403" s="19"/>
      <c r="T403" s="19"/>
      <c r="U403" s="19">
        <f>I403-N403</f>
        <v>0</v>
      </c>
      <c r="V403" s="15"/>
      <c r="X403" s="3" t="s">
        <v>142</v>
      </c>
    </row>
    <row r="404" spans="1:24" hidden="1" x14ac:dyDescent="0.25">
      <c r="A404" s="26"/>
      <c r="B404" s="26"/>
      <c r="C404" s="28">
        <v>2</v>
      </c>
      <c r="D404" s="21" t="s">
        <v>285</v>
      </c>
      <c r="E404" s="32"/>
      <c r="F404" s="22">
        <v>700000</v>
      </c>
      <c r="G404" s="22"/>
      <c r="H404" s="22"/>
      <c r="I404" s="22">
        <v>700000</v>
      </c>
      <c r="J404" s="22"/>
      <c r="K404" s="22"/>
      <c r="L404" s="19"/>
      <c r="M404" s="19">
        <f>[1]nov!H391</f>
        <v>700000</v>
      </c>
      <c r="N404" s="19">
        <f t="shared" si="164"/>
        <v>700000</v>
      </c>
      <c r="O404" s="55">
        <f t="shared" si="140"/>
        <v>1</v>
      </c>
      <c r="P404" s="19"/>
      <c r="Q404" s="19"/>
      <c r="R404" s="19"/>
      <c r="S404" s="19"/>
      <c r="T404" s="19"/>
      <c r="U404" s="19">
        <f>I404-N404</f>
        <v>0</v>
      </c>
      <c r="V404" s="15"/>
      <c r="X404" s="3" t="s">
        <v>142</v>
      </c>
    </row>
    <row r="405" spans="1:24" hidden="1" x14ac:dyDescent="0.25">
      <c r="A405" s="26"/>
      <c r="B405" s="26"/>
      <c r="C405" s="28">
        <v>3</v>
      </c>
      <c r="D405" s="21" t="s">
        <v>375</v>
      </c>
      <c r="E405" s="32"/>
      <c r="F405" s="22">
        <v>1800000</v>
      </c>
      <c r="G405" s="22"/>
      <c r="H405" s="22"/>
      <c r="I405" s="22">
        <v>1800000</v>
      </c>
      <c r="J405" s="22"/>
      <c r="K405" s="22"/>
      <c r="L405" s="19"/>
      <c r="M405" s="19">
        <f>[1]nov!H392</f>
        <v>1800000</v>
      </c>
      <c r="N405" s="19">
        <f t="shared" si="164"/>
        <v>1800000</v>
      </c>
      <c r="O405" s="55">
        <f t="shared" ref="O405:O468" si="165">N405/I405</f>
        <v>1</v>
      </c>
      <c r="P405" s="19"/>
      <c r="Q405" s="19"/>
      <c r="R405" s="19"/>
      <c r="S405" s="19"/>
      <c r="T405" s="19"/>
      <c r="U405" s="19">
        <f>I405-N405</f>
        <v>0</v>
      </c>
      <c r="V405" s="15"/>
      <c r="X405" s="3" t="s">
        <v>142</v>
      </c>
    </row>
    <row r="406" spans="1:24" hidden="1" x14ac:dyDescent="0.25">
      <c r="A406" s="26"/>
      <c r="B406" s="26"/>
      <c r="C406" s="28">
        <v>4</v>
      </c>
      <c r="D406" s="21" t="s">
        <v>376</v>
      </c>
      <c r="E406" s="32"/>
      <c r="F406" s="22">
        <v>2250000</v>
      </c>
      <c r="G406" s="22"/>
      <c r="H406" s="22"/>
      <c r="I406" s="22">
        <v>2250000</v>
      </c>
      <c r="J406" s="22"/>
      <c r="K406" s="22"/>
      <c r="L406" s="19"/>
      <c r="M406" s="19">
        <f>[1]nov!H393</f>
        <v>2250000</v>
      </c>
      <c r="N406" s="19">
        <f t="shared" si="164"/>
        <v>2250000</v>
      </c>
      <c r="O406" s="55">
        <f t="shared" si="165"/>
        <v>1</v>
      </c>
      <c r="P406" s="19"/>
      <c r="Q406" s="19"/>
      <c r="R406" s="19"/>
      <c r="S406" s="19"/>
      <c r="T406" s="19"/>
      <c r="U406" s="19">
        <f>I406-N406</f>
        <v>0</v>
      </c>
      <c r="V406" s="15"/>
      <c r="X406" s="3" t="s">
        <v>142</v>
      </c>
    </row>
    <row r="407" spans="1:24" x14ac:dyDescent="0.25">
      <c r="A407" s="15"/>
      <c r="B407" s="15"/>
      <c r="C407" s="26"/>
      <c r="D407" s="21" t="s">
        <v>377</v>
      </c>
      <c r="E407" s="32" t="s">
        <v>1082</v>
      </c>
      <c r="F407" s="56">
        <f t="shared" ref="F407:U407" si="166">SUM(F408:F410)</f>
        <v>2325000</v>
      </c>
      <c r="G407" s="56"/>
      <c r="H407" s="56"/>
      <c r="I407" s="56">
        <f t="shared" si="166"/>
        <v>2325000</v>
      </c>
      <c r="J407" s="56" t="s">
        <v>1084</v>
      </c>
      <c r="K407" s="56"/>
      <c r="L407" s="56">
        <f t="shared" si="166"/>
        <v>0</v>
      </c>
      <c r="M407" s="56">
        <f t="shared" si="166"/>
        <v>2275000</v>
      </c>
      <c r="N407" s="56">
        <f t="shared" si="166"/>
        <v>2275000</v>
      </c>
      <c r="O407" s="55">
        <f t="shared" si="165"/>
        <v>0.978494623655914</v>
      </c>
      <c r="P407" s="35">
        <f>SUMIF($X$408:$X$410,"DDS",$N$408:$N$410)</f>
        <v>0</v>
      </c>
      <c r="Q407" s="35">
        <f>SUMIF($X$408:$X$410,"ADD",$N$408:$N$410)</f>
        <v>0</v>
      </c>
      <c r="R407" s="35">
        <f t="shared" ref="R407" si="167">N407-P407-Q407</f>
        <v>2275000</v>
      </c>
      <c r="S407" s="56"/>
      <c r="T407" s="29"/>
      <c r="U407" s="29">
        <f t="shared" si="166"/>
        <v>50000</v>
      </c>
      <c r="V407" s="15"/>
    </row>
    <row r="408" spans="1:24" hidden="1" x14ac:dyDescent="0.25">
      <c r="A408" s="15"/>
      <c r="B408" s="15"/>
      <c r="C408" s="28">
        <v>1</v>
      </c>
      <c r="D408" s="21" t="s">
        <v>95</v>
      </c>
      <c r="E408" s="32"/>
      <c r="F408" s="22">
        <v>150000</v>
      </c>
      <c r="G408" s="22"/>
      <c r="H408" s="22"/>
      <c r="I408" s="22">
        <v>150000</v>
      </c>
      <c r="J408" s="22"/>
      <c r="K408" s="22"/>
      <c r="L408" s="19"/>
      <c r="M408" s="19">
        <f>[1]nov!H395</f>
        <v>100000</v>
      </c>
      <c r="N408" s="19">
        <f t="shared" ref="N408:N410" si="168">L408+M408</f>
        <v>100000</v>
      </c>
      <c r="O408" s="55">
        <f t="shared" si="165"/>
        <v>0.66666666666666663</v>
      </c>
      <c r="P408" s="19"/>
      <c r="Q408" s="19"/>
      <c r="R408" s="19"/>
      <c r="S408" s="19"/>
      <c r="T408" s="19"/>
      <c r="U408" s="19">
        <f>I408-N408</f>
        <v>50000</v>
      </c>
      <c r="V408" s="15"/>
      <c r="X408" s="3" t="s">
        <v>76</v>
      </c>
    </row>
    <row r="409" spans="1:24" hidden="1" x14ac:dyDescent="0.25">
      <c r="A409" s="15"/>
      <c r="B409" s="15"/>
      <c r="C409" s="28">
        <v>1</v>
      </c>
      <c r="D409" s="21" t="s">
        <v>378</v>
      </c>
      <c r="E409" s="32"/>
      <c r="F409" s="22">
        <v>150000</v>
      </c>
      <c r="G409" s="22"/>
      <c r="H409" s="22"/>
      <c r="I409" s="22">
        <v>150000</v>
      </c>
      <c r="J409" s="22"/>
      <c r="K409" s="22"/>
      <c r="L409" s="19"/>
      <c r="M409" s="19">
        <f>[1]nov!H396</f>
        <v>150000</v>
      </c>
      <c r="N409" s="19">
        <f t="shared" si="168"/>
        <v>150000</v>
      </c>
      <c r="O409" s="55">
        <f t="shared" si="165"/>
        <v>1</v>
      </c>
      <c r="P409" s="19"/>
      <c r="Q409" s="19"/>
      <c r="R409" s="19"/>
      <c r="S409" s="19"/>
      <c r="T409" s="19"/>
      <c r="U409" s="19">
        <f>I409-N409</f>
        <v>0</v>
      </c>
      <c r="V409" s="15"/>
      <c r="X409" s="3" t="s">
        <v>76</v>
      </c>
    </row>
    <row r="410" spans="1:24" hidden="1" x14ac:dyDescent="0.25">
      <c r="A410" s="15"/>
      <c r="B410" s="15"/>
      <c r="C410" s="28">
        <v>1</v>
      </c>
      <c r="D410" s="21" t="s">
        <v>379</v>
      </c>
      <c r="E410" s="32"/>
      <c r="F410" s="22">
        <v>2025000</v>
      </c>
      <c r="G410" s="22"/>
      <c r="H410" s="22"/>
      <c r="I410" s="22">
        <v>2025000</v>
      </c>
      <c r="J410" s="22"/>
      <c r="K410" s="22"/>
      <c r="L410" s="19"/>
      <c r="M410" s="19">
        <f>[1]nov!H397</f>
        <v>2025000</v>
      </c>
      <c r="N410" s="19">
        <f t="shared" si="168"/>
        <v>2025000</v>
      </c>
      <c r="O410" s="55">
        <f t="shared" si="165"/>
        <v>1</v>
      </c>
      <c r="P410" s="19"/>
      <c r="Q410" s="19"/>
      <c r="R410" s="19"/>
      <c r="S410" s="19"/>
      <c r="T410" s="19"/>
      <c r="U410" s="19">
        <f>I410-N410</f>
        <v>0</v>
      </c>
      <c r="V410" s="15"/>
      <c r="X410" s="3" t="s">
        <v>76</v>
      </c>
    </row>
    <row r="411" spans="1:24" ht="25.5" x14ac:dyDescent="0.25">
      <c r="A411" s="26"/>
      <c r="B411" s="26"/>
      <c r="C411" s="26"/>
      <c r="D411" s="21" t="s">
        <v>380</v>
      </c>
      <c r="E411" s="32" t="s">
        <v>1085</v>
      </c>
      <c r="F411" s="56">
        <f t="shared" ref="F411:U411" si="169">SUM(F412:F415)</f>
        <v>5910867</v>
      </c>
      <c r="G411" s="56"/>
      <c r="H411" s="56"/>
      <c r="I411" s="56">
        <f t="shared" si="169"/>
        <v>5910867</v>
      </c>
      <c r="J411" s="56" t="s">
        <v>1039</v>
      </c>
      <c r="K411" s="56"/>
      <c r="L411" s="56">
        <f t="shared" si="169"/>
        <v>1580000</v>
      </c>
      <c r="M411" s="56">
        <f t="shared" si="169"/>
        <v>3410000</v>
      </c>
      <c r="N411" s="56">
        <f t="shared" si="169"/>
        <v>4990000</v>
      </c>
      <c r="O411" s="55">
        <f t="shared" si="165"/>
        <v>0.84420779557381342</v>
      </c>
      <c r="P411" s="35">
        <f>SUMIF($X$412:$X$415,"DDS",$N$412:$N$415)</f>
        <v>0</v>
      </c>
      <c r="Q411" s="35">
        <f>SUMIF($X$412:$X$415,"ADD",$N$412:$N$415)</f>
        <v>0</v>
      </c>
      <c r="R411" s="35">
        <f t="shared" ref="R411" si="170">N411-P411-Q411</f>
        <v>4990000</v>
      </c>
      <c r="S411" s="56"/>
      <c r="T411" s="29"/>
      <c r="U411" s="29">
        <f t="shared" si="169"/>
        <v>920867</v>
      </c>
      <c r="V411" s="15"/>
    </row>
    <row r="412" spans="1:24" hidden="1" x14ac:dyDescent="0.25">
      <c r="A412" s="15"/>
      <c r="B412" s="15"/>
      <c r="C412" s="28">
        <v>1</v>
      </c>
      <c r="D412" s="21" t="s">
        <v>95</v>
      </c>
      <c r="E412" s="32"/>
      <c r="F412" s="22">
        <v>100000</v>
      </c>
      <c r="G412" s="22"/>
      <c r="H412" s="22"/>
      <c r="I412" s="22">
        <v>100000</v>
      </c>
      <c r="J412" s="22"/>
      <c r="K412" s="22"/>
      <c r="L412" s="19"/>
      <c r="M412" s="19">
        <f>[1]nov!H399</f>
        <v>100000</v>
      </c>
      <c r="N412" s="19">
        <f t="shared" ref="N412:N415" si="171">L412+M412</f>
        <v>100000</v>
      </c>
      <c r="O412" s="18">
        <f t="shared" si="165"/>
        <v>1</v>
      </c>
      <c r="P412" s="19"/>
      <c r="Q412" s="19"/>
      <c r="R412" s="19"/>
      <c r="S412" s="19"/>
      <c r="T412" s="19"/>
      <c r="U412" s="19">
        <f>I412-N412</f>
        <v>0</v>
      </c>
      <c r="V412" s="15"/>
      <c r="X412" s="3" t="s">
        <v>76</v>
      </c>
    </row>
    <row r="413" spans="1:24" hidden="1" x14ac:dyDescent="0.25">
      <c r="A413" s="15"/>
      <c r="B413" s="15"/>
      <c r="C413" s="28">
        <v>1</v>
      </c>
      <c r="D413" s="21" t="s">
        <v>99</v>
      </c>
      <c r="E413" s="32"/>
      <c r="F413" s="22">
        <v>830867</v>
      </c>
      <c r="G413" s="22"/>
      <c r="H413" s="22"/>
      <c r="I413" s="22">
        <v>830867</v>
      </c>
      <c r="J413" s="22"/>
      <c r="K413" s="22"/>
      <c r="L413" s="19">
        <v>200000</v>
      </c>
      <c r="M413" s="19">
        <f>[1]nov!H400</f>
        <v>550000</v>
      </c>
      <c r="N413" s="19">
        <f t="shared" si="171"/>
        <v>750000</v>
      </c>
      <c r="O413" s="18">
        <f t="shared" si="165"/>
        <v>0.90267154670964189</v>
      </c>
      <c r="P413" s="19"/>
      <c r="Q413" s="19"/>
      <c r="R413" s="19"/>
      <c r="S413" s="19"/>
      <c r="T413" s="19"/>
      <c r="U413" s="19">
        <f>I413-N413</f>
        <v>80867</v>
      </c>
      <c r="V413" s="15"/>
      <c r="X413" s="3" t="s">
        <v>76</v>
      </c>
    </row>
    <row r="414" spans="1:24" hidden="1" x14ac:dyDescent="0.25">
      <c r="A414" s="15"/>
      <c r="B414" s="15"/>
      <c r="C414" s="28">
        <v>1</v>
      </c>
      <c r="D414" s="21" t="s">
        <v>381</v>
      </c>
      <c r="E414" s="32"/>
      <c r="F414" s="22">
        <v>1620000</v>
      </c>
      <c r="G414" s="22"/>
      <c r="H414" s="22"/>
      <c r="I414" s="22">
        <v>1620000</v>
      </c>
      <c r="J414" s="22"/>
      <c r="K414" s="22"/>
      <c r="L414" s="19">
        <v>540000</v>
      </c>
      <c r="M414" s="19">
        <f>[1]nov!H401</f>
        <v>1080000</v>
      </c>
      <c r="N414" s="19">
        <f t="shared" si="171"/>
        <v>1620000</v>
      </c>
      <c r="O414" s="18">
        <f t="shared" si="165"/>
        <v>1</v>
      </c>
      <c r="P414" s="19"/>
      <c r="Q414" s="19"/>
      <c r="R414" s="19"/>
      <c r="S414" s="19"/>
      <c r="T414" s="19"/>
      <c r="U414" s="19">
        <f>I414-N414</f>
        <v>0</v>
      </c>
      <c r="V414" s="15"/>
      <c r="X414" s="3" t="s">
        <v>76</v>
      </c>
    </row>
    <row r="415" spans="1:24" hidden="1" x14ac:dyDescent="0.25">
      <c r="A415" s="15"/>
      <c r="B415" s="15"/>
      <c r="C415" s="28">
        <v>2</v>
      </c>
      <c r="D415" s="21" t="s">
        <v>382</v>
      </c>
      <c r="E415" s="32"/>
      <c r="F415" s="22">
        <v>3360000</v>
      </c>
      <c r="G415" s="22"/>
      <c r="H415" s="22"/>
      <c r="I415" s="22">
        <v>3360000</v>
      </c>
      <c r="J415" s="22"/>
      <c r="K415" s="22"/>
      <c r="L415" s="19">
        <v>840000</v>
      </c>
      <c r="M415" s="19">
        <f>[1]nov!H402</f>
        <v>1680000</v>
      </c>
      <c r="N415" s="19">
        <f t="shared" si="171"/>
        <v>2520000</v>
      </c>
      <c r="O415" s="18">
        <f t="shared" si="165"/>
        <v>0.75</v>
      </c>
      <c r="P415" s="19"/>
      <c r="Q415" s="19"/>
      <c r="R415" s="19"/>
      <c r="S415" s="19"/>
      <c r="T415" s="19"/>
      <c r="U415" s="19">
        <f>I415-N415</f>
        <v>840000</v>
      </c>
      <c r="V415" s="15"/>
      <c r="X415" s="3" t="s">
        <v>76</v>
      </c>
    </row>
    <row r="416" spans="1:24" x14ac:dyDescent="0.25">
      <c r="A416" s="26"/>
      <c r="B416" s="26"/>
      <c r="C416" s="28"/>
      <c r="D416" s="16" t="s">
        <v>383</v>
      </c>
      <c r="E416" s="30"/>
      <c r="F416" s="31">
        <f>F427+F484+F417+F501</f>
        <v>69682000</v>
      </c>
      <c r="G416" s="31"/>
      <c r="H416" s="31"/>
      <c r="I416" s="31">
        <f>I417+I427+I484+I501</f>
        <v>55779100</v>
      </c>
      <c r="J416" s="31"/>
      <c r="K416" s="31"/>
      <c r="L416" s="31">
        <f t="shared" ref="L416:U416" si="172">L427+L484+L417+L501</f>
        <v>680000</v>
      </c>
      <c r="M416" s="31">
        <f t="shared" si="172"/>
        <v>53006600</v>
      </c>
      <c r="N416" s="31">
        <f t="shared" si="172"/>
        <v>53686600</v>
      </c>
      <c r="O416" s="18">
        <f t="shared" si="165"/>
        <v>0.9624859490382599</v>
      </c>
      <c r="P416" s="31">
        <f t="shared" ref="P416:S416" si="173">P427+P484+P417+P501</f>
        <v>53686600</v>
      </c>
      <c r="Q416" s="31">
        <f t="shared" si="173"/>
        <v>0</v>
      </c>
      <c r="R416" s="31">
        <f t="shared" si="173"/>
        <v>0</v>
      </c>
      <c r="S416" s="31">
        <f t="shared" si="173"/>
        <v>0</v>
      </c>
      <c r="T416" s="31"/>
      <c r="U416" s="31">
        <f t="shared" si="172"/>
        <v>630000</v>
      </c>
      <c r="V416" s="15"/>
    </row>
    <row r="417" spans="1:24" x14ac:dyDescent="0.25">
      <c r="A417" s="26"/>
      <c r="B417" s="26"/>
      <c r="C417" s="28"/>
      <c r="D417" s="16" t="s">
        <v>384</v>
      </c>
      <c r="E417" s="30"/>
      <c r="F417" s="31">
        <f>F418</f>
        <v>7580000</v>
      </c>
      <c r="G417" s="31"/>
      <c r="H417" s="31"/>
      <c r="I417" s="31">
        <f>I418</f>
        <v>7280000</v>
      </c>
      <c r="J417" s="31"/>
      <c r="K417" s="31"/>
      <c r="L417" s="31">
        <f t="shared" ref="L417:U417" si="174">L418</f>
        <v>0</v>
      </c>
      <c r="M417" s="31">
        <f t="shared" si="174"/>
        <v>7280000</v>
      </c>
      <c r="N417" s="31">
        <f t="shared" si="174"/>
        <v>7280000</v>
      </c>
      <c r="O417" s="18">
        <f t="shared" si="165"/>
        <v>1</v>
      </c>
      <c r="P417" s="31">
        <f t="shared" si="174"/>
        <v>7280000</v>
      </c>
      <c r="Q417" s="31">
        <f t="shared" si="174"/>
        <v>0</v>
      </c>
      <c r="R417" s="31">
        <f t="shared" si="174"/>
        <v>0</v>
      </c>
      <c r="S417" s="31">
        <f t="shared" si="174"/>
        <v>0</v>
      </c>
      <c r="T417" s="31"/>
      <c r="U417" s="31">
        <f t="shared" si="174"/>
        <v>0</v>
      </c>
      <c r="V417" s="15"/>
    </row>
    <row r="418" spans="1:24" ht="38.25" x14ac:dyDescent="0.25">
      <c r="A418" s="26"/>
      <c r="B418" s="26"/>
      <c r="C418" s="28"/>
      <c r="D418" s="32" t="s">
        <v>385</v>
      </c>
      <c r="E418" s="32" t="s">
        <v>1086</v>
      </c>
      <c r="F418" s="33">
        <f>SUM(F419:F426)</f>
        <v>7580000</v>
      </c>
      <c r="G418" s="33"/>
      <c r="H418" s="33"/>
      <c r="I418" s="33">
        <f>SUM(I419:I426)</f>
        <v>7280000</v>
      </c>
      <c r="J418" s="33"/>
      <c r="K418" s="33"/>
      <c r="L418" s="33">
        <f t="shared" ref="L418:U418" si="175">SUM(L419:L426)</f>
        <v>0</v>
      </c>
      <c r="M418" s="33">
        <f t="shared" si="175"/>
        <v>7280000</v>
      </c>
      <c r="N418" s="33">
        <f t="shared" si="175"/>
        <v>7280000</v>
      </c>
      <c r="O418" s="55">
        <f t="shared" si="165"/>
        <v>1</v>
      </c>
      <c r="P418" s="35">
        <f>SUMIF($X$419:$X$426,"DDS",$N$419:$N$426)</f>
        <v>7280000</v>
      </c>
      <c r="Q418" s="35">
        <f>SUMIF($X$419:$X$426,"ADD",$N$419:$N$426)</f>
        <v>0</v>
      </c>
      <c r="R418" s="35">
        <f t="shared" ref="R418" si="176">N418-P418-Q418</f>
        <v>0</v>
      </c>
      <c r="S418" s="33"/>
      <c r="T418" s="31"/>
      <c r="U418" s="31">
        <f t="shared" si="175"/>
        <v>0</v>
      </c>
      <c r="V418" s="15"/>
    </row>
    <row r="419" spans="1:24" hidden="1" x14ac:dyDescent="0.25">
      <c r="A419" s="26"/>
      <c r="B419" s="26"/>
      <c r="C419" s="28">
        <v>2</v>
      </c>
      <c r="D419" s="32" t="s">
        <v>141</v>
      </c>
      <c r="E419" s="32"/>
      <c r="F419" s="33">
        <v>250000</v>
      </c>
      <c r="G419" s="33"/>
      <c r="H419" s="33"/>
      <c r="I419" s="33">
        <v>250000</v>
      </c>
      <c r="J419" s="33"/>
      <c r="K419" s="33"/>
      <c r="L419" s="33"/>
      <c r="M419" s="19">
        <f>[1]nov!H406</f>
        <v>250000</v>
      </c>
      <c r="N419" s="19">
        <f t="shared" ref="N419:N426" si="177">L419+M419</f>
        <v>250000</v>
      </c>
      <c r="O419" s="55">
        <f t="shared" si="165"/>
        <v>1</v>
      </c>
      <c r="P419" s="19"/>
      <c r="Q419" s="19"/>
      <c r="R419" s="19"/>
      <c r="S419" s="19"/>
      <c r="T419" s="19"/>
      <c r="U419" s="19">
        <f t="shared" ref="U419:U426" si="178">I419-N419</f>
        <v>0</v>
      </c>
      <c r="V419" s="15"/>
      <c r="X419" s="3" t="s">
        <v>142</v>
      </c>
    </row>
    <row r="420" spans="1:24" hidden="1" x14ac:dyDescent="0.25">
      <c r="A420" s="26"/>
      <c r="B420" s="26"/>
      <c r="C420" s="28">
        <v>2</v>
      </c>
      <c r="D420" s="32" t="s">
        <v>157</v>
      </c>
      <c r="E420" s="32"/>
      <c r="F420" s="33">
        <v>250000</v>
      </c>
      <c r="G420" s="33"/>
      <c r="H420" s="33"/>
      <c r="I420" s="33">
        <v>250000</v>
      </c>
      <c r="J420" s="33"/>
      <c r="K420" s="33"/>
      <c r="L420" s="33"/>
      <c r="M420" s="19">
        <f>[1]nov!H407</f>
        <v>250000</v>
      </c>
      <c r="N420" s="19">
        <f t="shared" si="177"/>
        <v>250000</v>
      </c>
      <c r="O420" s="55">
        <f t="shared" si="165"/>
        <v>1</v>
      </c>
      <c r="P420" s="19"/>
      <c r="Q420" s="19"/>
      <c r="R420" s="19"/>
      <c r="S420" s="19"/>
      <c r="T420" s="19"/>
      <c r="U420" s="19">
        <f t="shared" si="178"/>
        <v>0</v>
      </c>
      <c r="V420" s="15"/>
      <c r="X420" s="3" t="s">
        <v>142</v>
      </c>
    </row>
    <row r="421" spans="1:24" hidden="1" x14ac:dyDescent="0.25">
      <c r="A421" s="26"/>
      <c r="B421" s="26"/>
      <c r="C421" s="28">
        <v>2</v>
      </c>
      <c r="D421" s="32" t="s">
        <v>160</v>
      </c>
      <c r="E421" s="32"/>
      <c r="F421" s="33">
        <v>1080000</v>
      </c>
      <c r="G421" s="33"/>
      <c r="H421" s="33"/>
      <c r="I421" s="33">
        <v>1080000</v>
      </c>
      <c r="J421" s="33"/>
      <c r="K421" s="33"/>
      <c r="L421" s="33"/>
      <c r="M421" s="19">
        <f>[1]nov!H408</f>
        <v>1080000</v>
      </c>
      <c r="N421" s="19">
        <f t="shared" si="177"/>
        <v>1080000</v>
      </c>
      <c r="O421" s="55">
        <f t="shared" si="165"/>
        <v>1</v>
      </c>
      <c r="P421" s="19"/>
      <c r="Q421" s="19"/>
      <c r="R421" s="19"/>
      <c r="S421" s="19"/>
      <c r="T421" s="19"/>
      <c r="U421" s="19">
        <f t="shared" si="178"/>
        <v>0</v>
      </c>
      <c r="V421" s="15"/>
      <c r="X421" s="3" t="s">
        <v>142</v>
      </c>
    </row>
    <row r="422" spans="1:24" hidden="1" x14ac:dyDescent="0.25">
      <c r="A422" s="26"/>
      <c r="B422" s="26"/>
      <c r="C422" s="28">
        <v>2</v>
      </c>
      <c r="D422" s="32" t="s">
        <v>386</v>
      </c>
      <c r="E422" s="32"/>
      <c r="F422" s="33">
        <v>500000</v>
      </c>
      <c r="G422" s="33"/>
      <c r="H422" s="33"/>
      <c r="I422" s="33">
        <v>500000</v>
      </c>
      <c r="J422" s="33"/>
      <c r="K422" s="33"/>
      <c r="L422" s="33"/>
      <c r="M422" s="19">
        <f>[1]nov!H409</f>
        <v>500000</v>
      </c>
      <c r="N422" s="19">
        <f t="shared" si="177"/>
        <v>500000</v>
      </c>
      <c r="O422" s="55">
        <f t="shared" si="165"/>
        <v>1</v>
      </c>
      <c r="P422" s="19"/>
      <c r="Q422" s="19"/>
      <c r="R422" s="19"/>
      <c r="S422" s="19"/>
      <c r="T422" s="19"/>
      <c r="U422" s="19">
        <f t="shared" si="178"/>
        <v>0</v>
      </c>
      <c r="V422" s="15"/>
      <c r="X422" s="3" t="s">
        <v>142</v>
      </c>
    </row>
    <row r="423" spans="1:24" hidden="1" x14ac:dyDescent="0.25">
      <c r="A423" s="26"/>
      <c r="B423" s="26"/>
      <c r="C423" s="28">
        <v>2</v>
      </c>
      <c r="D423" s="32" t="s">
        <v>387</v>
      </c>
      <c r="E423" s="32"/>
      <c r="F423" s="33">
        <v>300000</v>
      </c>
      <c r="G423" s="33"/>
      <c r="H423" s="33"/>
      <c r="I423" s="33">
        <v>300000</v>
      </c>
      <c r="J423" s="33"/>
      <c r="K423" s="33"/>
      <c r="L423" s="33"/>
      <c r="M423" s="19">
        <f>[1]nov!H410</f>
        <v>300000</v>
      </c>
      <c r="N423" s="19">
        <f t="shared" si="177"/>
        <v>300000</v>
      </c>
      <c r="O423" s="55">
        <f t="shared" si="165"/>
        <v>1</v>
      </c>
      <c r="P423" s="19"/>
      <c r="Q423" s="19"/>
      <c r="R423" s="19"/>
      <c r="S423" s="19"/>
      <c r="T423" s="19"/>
      <c r="U423" s="19">
        <f t="shared" si="178"/>
        <v>0</v>
      </c>
      <c r="V423" s="15"/>
      <c r="X423" s="3" t="s">
        <v>142</v>
      </c>
    </row>
    <row r="424" spans="1:24" hidden="1" x14ac:dyDescent="0.25">
      <c r="A424" s="26"/>
      <c r="B424" s="26"/>
      <c r="C424" s="28">
        <v>2</v>
      </c>
      <c r="D424" s="32" t="s">
        <v>388</v>
      </c>
      <c r="E424" s="32"/>
      <c r="F424" s="33">
        <v>600000</v>
      </c>
      <c r="G424" s="33"/>
      <c r="H424" s="33"/>
      <c r="I424" s="33">
        <v>600000</v>
      </c>
      <c r="J424" s="33"/>
      <c r="K424" s="33"/>
      <c r="L424" s="33"/>
      <c r="M424" s="19">
        <f>[1]nov!H411</f>
        <v>600000</v>
      </c>
      <c r="N424" s="19">
        <f t="shared" si="177"/>
        <v>600000</v>
      </c>
      <c r="O424" s="55">
        <f t="shared" si="165"/>
        <v>1</v>
      </c>
      <c r="P424" s="19"/>
      <c r="Q424" s="19"/>
      <c r="R424" s="19"/>
      <c r="S424" s="19"/>
      <c r="T424" s="19"/>
      <c r="U424" s="19">
        <f t="shared" si="178"/>
        <v>0</v>
      </c>
      <c r="V424" s="15"/>
      <c r="X424" s="3" t="s">
        <v>142</v>
      </c>
    </row>
    <row r="425" spans="1:24" hidden="1" x14ac:dyDescent="0.25">
      <c r="A425" s="26"/>
      <c r="B425" s="26"/>
      <c r="C425" s="28">
        <v>2</v>
      </c>
      <c r="D425" s="32" t="s">
        <v>228</v>
      </c>
      <c r="E425" s="32"/>
      <c r="F425" s="33">
        <v>600000</v>
      </c>
      <c r="G425" s="33"/>
      <c r="H425" s="33"/>
      <c r="I425" s="33">
        <v>300000</v>
      </c>
      <c r="J425" s="33"/>
      <c r="K425" s="33"/>
      <c r="L425" s="33"/>
      <c r="M425" s="19">
        <f>[1]nov!H412</f>
        <v>300000</v>
      </c>
      <c r="N425" s="19">
        <f t="shared" si="177"/>
        <v>300000</v>
      </c>
      <c r="O425" s="55">
        <f t="shared" si="165"/>
        <v>1</v>
      </c>
      <c r="P425" s="19"/>
      <c r="Q425" s="19"/>
      <c r="R425" s="19"/>
      <c r="S425" s="19"/>
      <c r="T425" s="19"/>
      <c r="U425" s="19">
        <f t="shared" si="178"/>
        <v>0</v>
      </c>
      <c r="V425" s="15"/>
      <c r="X425" s="3" t="s">
        <v>142</v>
      </c>
    </row>
    <row r="426" spans="1:24" hidden="1" x14ac:dyDescent="0.25">
      <c r="A426" s="26"/>
      <c r="B426" s="26"/>
      <c r="C426" s="28">
        <v>2</v>
      </c>
      <c r="D426" s="32" t="s">
        <v>389</v>
      </c>
      <c r="E426" s="32"/>
      <c r="F426" s="33">
        <v>4000000</v>
      </c>
      <c r="G426" s="33"/>
      <c r="H426" s="33"/>
      <c r="I426" s="33">
        <v>4000000</v>
      </c>
      <c r="J426" s="33"/>
      <c r="K426" s="33"/>
      <c r="L426" s="33"/>
      <c r="M426" s="19">
        <f>[1]nov!H413</f>
        <v>4000000</v>
      </c>
      <c r="N426" s="19">
        <f t="shared" si="177"/>
        <v>4000000</v>
      </c>
      <c r="O426" s="55">
        <f t="shared" si="165"/>
        <v>1</v>
      </c>
      <c r="P426" s="19"/>
      <c r="Q426" s="19"/>
      <c r="R426" s="19"/>
      <c r="S426" s="19"/>
      <c r="T426" s="19"/>
      <c r="U426" s="19">
        <f t="shared" si="178"/>
        <v>0</v>
      </c>
      <c r="V426" s="15"/>
      <c r="X426" s="3" t="s">
        <v>142</v>
      </c>
    </row>
    <row r="427" spans="1:24" x14ac:dyDescent="0.25">
      <c r="A427" s="26"/>
      <c r="B427" s="26"/>
      <c r="C427" s="28"/>
      <c r="D427" s="16" t="s">
        <v>390</v>
      </c>
      <c r="E427" s="30"/>
      <c r="F427" s="31">
        <f t="shared" ref="F427:U427" si="179">F441+F451</f>
        <v>48587000</v>
      </c>
      <c r="G427" s="31"/>
      <c r="H427" s="31"/>
      <c r="I427" s="31">
        <f>I441+I451+I428</f>
        <v>32861100</v>
      </c>
      <c r="J427" s="31"/>
      <c r="K427" s="31"/>
      <c r="L427" s="31">
        <f>L441+L451+L428</f>
        <v>0</v>
      </c>
      <c r="M427" s="31">
        <f>M441+M451+M428</f>
        <v>31398600</v>
      </c>
      <c r="N427" s="31">
        <f>N441+N451+N428</f>
        <v>31398600</v>
      </c>
      <c r="O427" s="18">
        <f t="shared" si="165"/>
        <v>0.95549449044615065</v>
      </c>
      <c r="P427" s="31">
        <f t="shared" ref="P427:S427" si="180">P441+P451+P428</f>
        <v>31398600</v>
      </c>
      <c r="Q427" s="31">
        <f t="shared" si="180"/>
        <v>0</v>
      </c>
      <c r="R427" s="31">
        <f t="shared" si="180"/>
        <v>0</v>
      </c>
      <c r="S427" s="31">
        <f t="shared" si="180"/>
        <v>0</v>
      </c>
      <c r="T427" s="31"/>
      <c r="U427" s="31">
        <f t="shared" si="179"/>
        <v>0</v>
      </c>
      <c r="V427" s="15"/>
    </row>
    <row r="428" spans="1:24" ht="25.5" x14ac:dyDescent="0.25">
      <c r="A428" s="26"/>
      <c r="B428" s="26"/>
      <c r="C428" s="28"/>
      <c r="D428" s="32" t="s">
        <v>391</v>
      </c>
      <c r="E428" s="32" t="s">
        <v>1087</v>
      </c>
      <c r="F428" s="33">
        <f>SUM(F429:F440)</f>
        <v>0</v>
      </c>
      <c r="G428" s="33"/>
      <c r="H428" s="33"/>
      <c r="I428" s="33">
        <f t="shared" ref="I428:U428" si="181">SUM(I429:I440)</f>
        <v>21085000</v>
      </c>
      <c r="J428" s="33"/>
      <c r="K428" s="33"/>
      <c r="L428" s="33">
        <f t="shared" si="181"/>
        <v>0</v>
      </c>
      <c r="M428" s="33">
        <f t="shared" si="181"/>
        <v>19622500</v>
      </c>
      <c r="N428" s="33">
        <f t="shared" si="181"/>
        <v>19622500</v>
      </c>
      <c r="O428" s="55">
        <f t="shared" si="165"/>
        <v>0.93063789423760968</v>
      </c>
      <c r="P428" s="35">
        <f>SUMIF($X$429:$X$440,"DDS",$N$429:$N$440)</f>
        <v>19622500</v>
      </c>
      <c r="Q428" s="35">
        <f>SUMIF($X$429:$X$440,"ADD",$N$429:$N$440)</f>
        <v>0</v>
      </c>
      <c r="R428" s="35">
        <f t="shared" ref="R428" si="182">N428-P428-Q428</f>
        <v>0</v>
      </c>
      <c r="S428" s="33"/>
      <c r="T428" s="31"/>
      <c r="U428" s="31">
        <f t="shared" si="181"/>
        <v>1462500</v>
      </c>
      <c r="V428" s="15"/>
    </row>
    <row r="429" spans="1:24" hidden="1" x14ac:dyDescent="0.25">
      <c r="A429" s="26"/>
      <c r="B429" s="26"/>
      <c r="C429" s="28">
        <v>2</v>
      </c>
      <c r="D429" s="32" t="s">
        <v>141</v>
      </c>
      <c r="E429" s="32"/>
      <c r="F429" s="33">
        <v>0</v>
      </c>
      <c r="G429" s="33"/>
      <c r="H429" s="33"/>
      <c r="I429" s="33">
        <v>50000</v>
      </c>
      <c r="J429" s="33"/>
      <c r="K429" s="33"/>
      <c r="L429" s="33"/>
      <c r="M429" s="19">
        <f>[1]nov!H416</f>
        <v>50000</v>
      </c>
      <c r="N429" s="33">
        <f>L429+M429</f>
        <v>50000</v>
      </c>
      <c r="O429" s="55">
        <f t="shared" si="165"/>
        <v>1</v>
      </c>
      <c r="P429" s="33"/>
      <c r="Q429" s="33"/>
      <c r="R429" s="33"/>
      <c r="S429" s="33"/>
      <c r="T429" s="33"/>
      <c r="U429" s="33">
        <f t="shared" ref="U429:U440" si="183">I429-N429</f>
        <v>0</v>
      </c>
      <c r="V429" s="15"/>
      <c r="X429" s="3" t="s">
        <v>142</v>
      </c>
    </row>
    <row r="430" spans="1:24" hidden="1" x14ac:dyDescent="0.25">
      <c r="A430" s="26"/>
      <c r="B430" s="26"/>
      <c r="C430" s="28">
        <v>2</v>
      </c>
      <c r="D430" s="32" t="s">
        <v>333</v>
      </c>
      <c r="E430" s="32"/>
      <c r="F430" s="33">
        <v>0</v>
      </c>
      <c r="G430" s="33"/>
      <c r="H430" s="33"/>
      <c r="I430" s="33">
        <v>50000</v>
      </c>
      <c r="J430" s="33"/>
      <c r="K430" s="33"/>
      <c r="L430" s="33"/>
      <c r="M430" s="19">
        <f>[1]nov!H417</f>
        <v>50000</v>
      </c>
      <c r="N430" s="33">
        <f t="shared" ref="N430:N440" si="184">L430+M430</f>
        <v>50000</v>
      </c>
      <c r="O430" s="55">
        <f t="shared" si="165"/>
        <v>1</v>
      </c>
      <c r="P430" s="33"/>
      <c r="Q430" s="33"/>
      <c r="R430" s="33"/>
      <c r="S430" s="33"/>
      <c r="T430" s="33"/>
      <c r="U430" s="33">
        <f t="shared" si="183"/>
        <v>0</v>
      </c>
      <c r="V430" s="15"/>
      <c r="X430" s="3" t="s">
        <v>142</v>
      </c>
    </row>
    <row r="431" spans="1:24" hidden="1" x14ac:dyDescent="0.25">
      <c r="A431" s="26"/>
      <c r="B431" s="26"/>
      <c r="C431" s="28">
        <v>2</v>
      </c>
      <c r="D431" s="32" t="s">
        <v>317</v>
      </c>
      <c r="E431" s="32"/>
      <c r="F431" s="33">
        <v>0</v>
      </c>
      <c r="G431" s="33"/>
      <c r="H431" s="33"/>
      <c r="I431" s="33">
        <v>810000</v>
      </c>
      <c r="J431" s="33"/>
      <c r="K431" s="33"/>
      <c r="L431" s="33"/>
      <c r="M431" s="19">
        <f>[1]nov!H418</f>
        <v>810000</v>
      </c>
      <c r="N431" s="33">
        <f t="shared" si="184"/>
        <v>810000</v>
      </c>
      <c r="O431" s="55">
        <f t="shared" si="165"/>
        <v>1</v>
      </c>
      <c r="P431" s="33"/>
      <c r="Q431" s="33"/>
      <c r="R431" s="33"/>
      <c r="S431" s="33"/>
      <c r="T431" s="33"/>
      <c r="U431" s="33">
        <f t="shared" si="183"/>
        <v>0</v>
      </c>
      <c r="V431" s="15"/>
      <c r="X431" s="3" t="s">
        <v>142</v>
      </c>
    </row>
    <row r="432" spans="1:24" hidden="1" x14ac:dyDescent="0.25">
      <c r="A432" s="26"/>
      <c r="B432" s="26"/>
      <c r="C432" s="28">
        <v>2</v>
      </c>
      <c r="D432" s="32" t="s">
        <v>292</v>
      </c>
      <c r="E432" s="32"/>
      <c r="F432" s="33">
        <v>0</v>
      </c>
      <c r="G432" s="33"/>
      <c r="H432" s="33"/>
      <c r="I432" s="33">
        <v>200000</v>
      </c>
      <c r="J432" s="33"/>
      <c r="K432" s="33"/>
      <c r="L432" s="33"/>
      <c r="M432" s="19">
        <f>[1]nov!H419</f>
        <v>200000</v>
      </c>
      <c r="N432" s="33">
        <f t="shared" si="184"/>
        <v>200000</v>
      </c>
      <c r="O432" s="55">
        <f t="shared" si="165"/>
        <v>1</v>
      </c>
      <c r="P432" s="33"/>
      <c r="Q432" s="33"/>
      <c r="R432" s="33"/>
      <c r="S432" s="33"/>
      <c r="T432" s="33"/>
      <c r="U432" s="33">
        <f t="shared" si="183"/>
        <v>0</v>
      </c>
      <c r="V432" s="15"/>
      <c r="X432" s="3" t="s">
        <v>142</v>
      </c>
    </row>
    <row r="433" spans="1:24" hidden="1" x14ac:dyDescent="0.25">
      <c r="A433" s="26"/>
      <c r="B433" s="26"/>
      <c r="C433" s="28">
        <v>2</v>
      </c>
      <c r="D433" s="32" t="s">
        <v>285</v>
      </c>
      <c r="E433" s="32"/>
      <c r="F433" s="33">
        <v>0</v>
      </c>
      <c r="G433" s="33"/>
      <c r="H433" s="33"/>
      <c r="I433" s="33">
        <v>175000</v>
      </c>
      <c r="J433" s="33"/>
      <c r="K433" s="33"/>
      <c r="L433" s="33"/>
      <c r="M433" s="19">
        <f>[1]nov!H420</f>
        <v>175000</v>
      </c>
      <c r="N433" s="33">
        <f t="shared" si="184"/>
        <v>175000</v>
      </c>
      <c r="O433" s="55">
        <f t="shared" si="165"/>
        <v>1</v>
      </c>
      <c r="P433" s="33"/>
      <c r="Q433" s="33"/>
      <c r="R433" s="33"/>
      <c r="S433" s="33"/>
      <c r="T433" s="33"/>
      <c r="U433" s="33">
        <f t="shared" si="183"/>
        <v>0</v>
      </c>
      <c r="V433" s="15"/>
      <c r="X433" s="3" t="s">
        <v>142</v>
      </c>
    </row>
    <row r="434" spans="1:24" hidden="1" x14ac:dyDescent="0.25">
      <c r="A434" s="26"/>
      <c r="B434" s="26"/>
      <c r="C434" s="28">
        <v>2</v>
      </c>
      <c r="D434" s="32" t="s">
        <v>259</v>
      </c>
      <c r="E434" s="32"/>
      <c r="F434" s="33">
        <v>0</v>
      </c>
      <c r="G434" s="33"/>
      <c r="H434" s="33"/>
      <c r="I434" s="33">
        <v>450000</v>
      </c>
      <c r="J434" s="33"/>
      <c r="K434" s="33"/>
      <c r="L434" s="33"/>
      <c r="M434" s="19">
        <f>[1]nov!H421</f>
        <v>450000</v>
      </c>
      <c r="N434" s="33">
        <f t="shared" si="184"/>
        <v>450000</v>
      </c>
      <c r="O434" s="55">
        <f t="shared" si="165"/>
        <v>1</v>
      </c>
      <c r="P434" s="33"/>
      <c r="Q434" s="33"/>
      <c r="R434" s="33"/>
      <c r="S434" s="33"/>
      <c r="T434" s="33"/>
      <c r="U434" s="33">
        <f t="shared" si="183"/>
        <v>0</v>
      </c>
      <c r="V434" s="15"/>
      <c r="X434" s="3" t="s">
        <v>142</v>
      </c>
    </row>
    <row r="435" spans="1:24" hidden="1" x14ac:dyDescent="0.25">
      <c r="A435" s="26"/>
      <c r="B435" s="26"/>
      <c r="C435" s="28">
        <v>2</v>
      </c>
      <c r="D435" s="32" t="s">
        <v>256</v>
      </c>
      <c r="E435" s="32"/>
      <c r="F435" s="33">
        <v>0</v>
      </c>
      <c r="G435" s="33"/>
      <c r="H435" s="33"/>
      <c r="I435" s="33">
        <v>250000</v>
      </c>
      <c r="J435" s="33"/>
      <c r="K435" s="33"/>
      <c r="L435" s="33"/>
      <c r="M435" s="19">
        <f>[1]nov!H422</f>
        <v>250000</v>
      </c>
      <c r="N435" s="33">
        <f t="shared" si="184"/>
        <v>250000</v>
      </c>
      <c r="O435" s="55">
        <f t="shared" si="165"/>
        <v>1</v>
      </c>
      <c r="P435" s="33"/>
      <c r="Q435" s="33"/>
      <c r="R435" s="33"/>
      <c r="S435" s="33"/>
      <c r="T435" s="33"/>
      <c r="U435" s="33">
        <f t="shared" si="183"/>
        <v>0</v>
      </c>
      <c r="V435" s="15"/>
      <c r="X435" s="3" t="s">
        <v>142</v>
      </c>
    </row>
    <row r="436" spans="1:24" hidden="1" x14ac:dyDescent="0.25">
      <c r="A436" s="26"/>
      <c r="B436" s="26"/>
      <c r="C436" s="28">
        <v>2</v>
      </c>
      <c r="D436" s="32" t="s">
        <v>295</v>
      </c>
      <c r="E436" s="32"/>
      <c r="F436" s="33">
        <v>0</v>
      </c>
      <c r="G436" s="33"/>
      <c r="H436" s="33"/>
      <c r="I436" s="33">
        <v>8750000</v>
      </c>
      <c r="J436" s="33"/>
      <c r="K436" s="33"/>
      <c r="L436" s="33"/>
      <c r="M436" s="19">
        <f>[1]nov!H423</f>
        <v>7875000</v>
      </c>
      <c r="N436" s="33">
        <f t="shared" si="184"/>
        <v>7875000</v>
      </c>
      <c r="O436" s="55">
        <f t="shared" si="165"/>
        <v>0.9</v>
      </c>
      <c r="P436" s="33"/>
      <c r="Q436" s="33"/>
      <c r="R436" s="33"/>
      <c r="S436" s="33"/>
      <c r="T436" s="33"/>
      <c r="U436" s="33">
        <f t="shared" si="183"/>
        <v>875000</v>
      </c>
      <c r="V436" s="15"/>
      <c r="X436" s="3" t="s">
        <v>142</v>
      </c>
    </row>
    <row r="437" spans="1:24" hidden="1" x14ac:dyDescent="0.25">
      <c r="A437" s="26"/>
      <c r="B437" s="26"/>
      <c r="C437" s="28">
        <v>2</v>
      </c>
      <c r="D437" s="32" t="s">
        <v>392</v>
      </c>
      <c r="E437" s="32"/>
      <c r="F437" s="33">
        <v>0</v>
      </c>
      <c r="G437" s="33"/>
      <c r="H437" s="33"/>
      <c r="I437" s="33">
        <v>3900000</v>
      </c>
      <c r="J437" s="33"/>
      <c r="K437" s="33"/>
      <c r="L437" s="33"/>
      <c r="M437" s="19">
        <f>[1]nov!H424</f>
        <v>3712500</v>
      </c>
      <c r="N437" s="33">
        <f t="shared" si="184"/>
        <v>3712500</v>
      </c>
      <c r="O437" s="55">
        <f t="shared" si="165"/>
        <v>0.95192307692307687</v>
      </c>
      <c r="P437" s="33"/>
      <c r="Q437" s="33"/>
      <c r="R437" s="33"/>
      <c r="S437" s="33"/>
      <c r="T437" s="33"/>
      <c r="U437" s="33">
        <f t="shared" si="183"/>
        <v>187500</v>
      </c>
      <c r="V437" s="15"/>
      <c r="X437" s="3" t="s">
        <v>142</v>
      </c>
    </row>
    <row r="438" spans="1:24" hidden="1" x14ac:dyDescent="0.25">
      <c r="A438" s="26"/>
      <c r="B438" s="26"/>
      <c r="C438" s="28">
        <v>2</v>
      </c>
      <c r="D438" s="32" t="s">
        <v>266</v>
      </c>
      <c r="E438" s="32"/>
      <c r="F438" s="33">
        <v>0</v>
      </c>
      <c r="G438" s="33"/>
      <c r="H438" s="33"/>
      <c r="I438" s="33">
        <v>4600000</v>
      </c>
      <c r="J438" s="33"/>
      <c r="K438" s="33"/>
      <c r="L438" s="33"/>
      <c r="M438" s="19">
        <f>[1]nov!H425</f>
        <v>4400000</v>
      </c>
      <c r="N438" s="33">
        <f t="shared" si="184"/>
        <v>4400000</v>
      </c>
      <c r="O438" s="55">
        <f t="shared" si="165"/>
        <v>0.95652173913043481</v>
      </c>
      <c r="P438" s="33"/>
      <c r="Q438" s="33"/>
      <c r="R438" s="33"/>
      <c r="S438" s="33"/>
      <c r="T438" s="33"/>
      <c r="U438" s="33">
        <f t="shared" si="183"/>
        <v>200000</v>
      </c>
      <c r="V438" s="15"/>
      <c r="X438" s="3" t="s">
        <v>142</v>
      </c>
    </row>
    <row r="439" spans="1:24" hidden="1" x14ac:dyDescent="0.25">
      <c r="A439" s="26"/>
      <c r="B439" s="26"/>
      <c r="C439" s="28">
        <v>2</v>
      </c>
      <c r="D439" s="32" t="s">
        <v>393</v>
      </c>
      <c r="E439" s="32"/>
      <c r="F439" s="33">
        <v>0</v>
      </c>
      <c r="G439" s="33"/>
      <c r="H439" s="33"/>
      <c r="I439" s="33">
        <v>1700000</v>
      </c>
      <c r="J439" s="33"/>
      <c r="K439" s="33"/>
      <c r="L439" s="33"/>
      <c r="M439" s="19">
        <f>[1]nov!H426</f>
        <v>1500000</v>
      </c>
      <c r="N439" s="33">
        <f t="shared" si="184"/>
        <v>1500000</v>
      </c>
      <c r="O439" s="55">
        <f t="shared" si="165"/>
        <v>0.88235294117647056</v>
      </c>
      <c r="P439" s="33"/>
      <c r="Q439" s="33"/>
      <c r="R439" s="33"/>
      <c r="S439" s="33"/>
      <c r="T439" s="33"/>
      <c r="U439" s="33">
        <f t="shared" si="183"/>
        <v>200000</v>
      </c>
      <c r="V439" s="15"/>
      <c r="X439" s="3" t="s">
        <v>142</v>
      </c>
    </row>
    <row r="440" spans="1:24" hidden="1" x14ac:dyDescent="0.25">
      <c r="A440" s="26"/>
      <c r="B440" s="26"/>
      <c r="C440" s="28">
        <v>2</v>
      </c>
      <c r="D440" s="32" t="s">
        <v>289</v>
      </c>
      <c r="E440" s="32"/>
      <c r="F440" s="33">
        <v>0</v>
      </c>
      <c r="G440" s="33"/>
      <c r="H440" s="33"/>
      <c r="I440" s="33">
        <v>150000</v>
      </c>
      <c r="J440" s="33"/>
      <c r="K440" s="33"/>
      <c r="L440" s="33"/>
      <c r="M440" s="19">
        <f>[1]nov!H427</f>
        <v>150000</v>
      </c>
      <c r="N440" s="33">
        <f t="shared" si="184"/>
        <v>150000</v>
      </c>
      <c r="O440" s="55">
        <f t="shared" si="165"/>
        <v>1</v>
      </c>
      <c r="P440" s="33"/>
      <c r="Q440" s="33"/>
      <c r="R440" s="33"/>
      <c r="S440" s="33"/>
      <c r="T440" s="33"/>
      <c r="U440" s="33">
        <f t="shared" si="183"/>
        <v>0</v>
      </c>
      <c r="V440" s="15"/>
      <c r="X440" s="3" t="s">
        <v>142</v>
      </c>
    </row>
    <row r="441" spans="1:24" ht="25.5" x14ac:dyDescent="0.25">
      <c r="A441" s="26"/>
      <c r="B441" s="26"/>
      <c r="C441" s="26"/>
      <c r="D441" s="32" t="s">
        <v>394</v>
      </c>
      <c r="E441" s="32" t="s">
        <v>1088</v>
      </c>
      <c r="F441" s="35">
        <f>SUM(F442:F450)</f>
        <v>36480000</v>
      </c>
      <c r="G441" s="35"/>
      <c r="H441" s="35"/>
      <c r="I441" s="35">
        <f>SUM(I442:I450)</f>
        <v>0</v>
      </c>
      <c r="J441" s="35" t="s">
        <v>1030</v>
      </c>
      <c r="K441" s="35"/>
      <c r="L441" s="35">
        <f t="shared" ref="L441:U441" si="185">SUM(L442:L450)</f>
        <v>0</v>
      </c>
      <c r="M441" s="35">
        <f t="shared" si="185"/>
        <v>0</v>
      </c>
      <c r="N441" s="35">
        <f t="shared" si="185"/>
        <v>0</v>
      </c>
      <c r="O441" s="55" t="e">
        <f t="shared" si="165"/>
        <v>#DIV/0!</v>
      </c>
      <c r="P441" s="35">
        <f>SUMIF($X$442:$X$450,"DDS",$N$442:$N$450)</f>
        <v>0</v>
      </c>
      <c r="Q441" s="35">
        <f>SUMIF($X$442:$X$450,"ADD",$N$442:$N$450)</f>
        <v>0</v>
      </c>
      <c r="R441" s="35">
        <f t="shared" ref="R441" si="186">N441-P441-Q441</f>
        <v>0</v>
      </c>
      <c r="S441" s="35"/>
      <c r="T441" s="27"/>
      <c r="U441" s="27">
        <f t="shared" si="185"/>
        <v>0</v>
      </c>
      <c r="V441" s="15"/>
    </row>
    <row r="442" spans="1:24" hidden="1" x14ac:dyDescent="0.25">
      <c r="A442" s="15"/>
      <c r="B442" s="15"/>
      <c r="C442" s="28">
        <v>1</v>
      </c>
      <c r="D442" s="21" t="s">
        <v>95</v>
      </c>
      <c r="E442" s="32"/>
      <c r="F442" s="22">
        <v>150000</v>
      </c>
      <c r="G442" s="22"/>
      <c r="H442" s="22"/>
      <c r="I442" s="22">
        <v>0</v>
      </c>
      <c r="J442" s="22"/>
      <c r="K442" s="22"/>
      <c r="L442" s="19"/>
      <c r="M442" s="19">
        <f>[1]nov!H429</f>
        <v>0</v>
      </c>
      <c r="N442" s="19">
        <f t="shared" ref="N442:N450" si="187">L442+M442</f>
        <v>0</v>
      </c>
      <c r="O442" s="55" t="e">
        <f t="shared" si="165"/>
        <v>#DIV/0!</v>
      </c>
      <c r="P442" s="19"/>
      <c r="Q442" s="19"/>
      <c r="R442" s="19"/>
      <c r="S442" s="19"/>
      <c r="T442" s="19"/>
      <c r="U442" s="19">
        <f t="shared" ref="U442:U450" si="188">I442-N442</f>
        <v>0</v>
      </c>
      <c r="V442" s="15"/>
      <c r="X442" s="3" t="s">
        <v>142</v>
      </c>
    </row>
    <row r="443" spans="1:24" hidden="1" x14ac:dyDescent="0.25">
      <c r="A443" s="15"/>
      <c r="B443" s="15"/>
      <c r="C443" s="28">
        <v>1</v>
      </c>
      <c r="D443" s="21" t="s">
        <v>99</v>
      </c>
      <c r="E443" s="32"/>
      <c r="F443" s="22">
        <v>250000</v>
      </c>
      <c r="G443" s="22"/>
      <c r="H443" s="22"/>
      <c r="I443" s="22">
        <v>0</v>
      </c>
      <c r="J443" s="22"/>
      <c r="K443" s="22"/>
      <c r="L443" s="19"/>
      <c r="M443" s="19">
        <f>[1]nov!H430</f>
        <v>0</v>
      </c>
      <c r="N443" s="19">
        <f t="shared" si="187"/>
        <v>0</v>
      </c>
      <c r="O443" s="55" t="e">
        <f t="shared" si="165"/>
        <v>#DIV/0!</v>
      </c>
      <c r="P443" s="19"/>
      <c r="Q443" s="19"/>
      <c r="R443" s="19"/>
      <c r="S443" s="19"/>
      <c r="T443" s="19"/>
      <c r="U443" s="19">
        <f t="shared" si="188"/>
        <v>0</v>
      </c>
      <c r="V443" s="15"/>
      <c r="X443" s="3" t="s">
        <v>142</v>
      </c>
    </row>
    <row r="444" spans="1:24" hidden="1" x14ac:dyDescent="0.25">
      <c r="A444" s="15"/>
      <c r="B444" s="15"/>
      <c r="C444" s="28">
        <v>1</v>
      </c>
      <c r="D444" s="21" t="s">
        <v>160</v>
      </c>
      <c r="E444" s="32"/>
      <c r="F444" s="22">
        <v>1080000</v>
      </c>
      <c r="G444" s="22"/>
      <c r="H444" s="22"/>
      <c r="I444" s="22">
        <v>0</v>
      </c>
      <c r="J444" s="22"/>
      <c r="K444" s="22"/>
      <c r="L444" s="19"/>
      <c r="M444" s="19">
        <f>[1]nov!H431</f>
        <v>0</v>
      </c>
      <c r="N444" s="19">
        <f t="shared" si="187"/>
        <v>0</v>
      </c>
      <c r="O444" s="55" t="e">
        <f t="shared" si="165"/>
        <v>#DIV/0!</v>
      </c>
      <c r="P444" s="19"/>
      <c r="Q444" s="19"/>
      <c r="R444" s="19"/>
      <c r="S444" s="19"/>
      <c r="T444" s="19"/>
      <c r="U444" s="19">
        <f t="shared" si="188"/>
        <v>0</v>
      </c>
      <c r="V444" s="15"/>
      <c r="X444" s="3" t="s">
        <v>142</v>
      </c>
    </row>
    <row r="445" spans="1:24" hidden="1" x14ac:dyDescent="0.25">
      <c r="A445" s="15"/>
      <c r="B445" s="15"/>
      <c r="C445" s="28">
        <v>1</v>
      </c>
      <c r="D445" s="21" t="s">
        <v>147</v>
      </c>
      <c r="E445" s="32"/>
      <c r="F445" s="22">
        <v>600000</v>
      </c>
      <c r="G445" s="22"/>
      <c r="H445" s="22"/>
      <c r="I445" s="22">
        <v>0</v>
      </c>
      <c r="J445" s="22"/>
      <c r="K445" s="22"/>
      <c r="L445" s="19"/>
      <c r="M445" s="19">
        <f>[1]nov!H432</f>
        <v>0</v>
      </c>
      <c r="N445" s="19">
        <f t="shared" si="187"/>
        <v>0</v>
      </c>
      <c r="O445" s="55" t="e">
        <f t="shared" si="165"/>
        <v>#DIV/0!</v>
      </c>
      <c r="P445" s="19"/>
      <c r="Q445" s="19"/>
      <c r="R445" s="19"/>
      <c r="S445" s="19"/>
      <c r="T445" s="19"/>
      <c r="U445" s="19">
        <f t="shared" si="188"/>
        <v>0</v>
      </c>
      <c r="V445" s="15"/>
      <c r="X445" s="3" t="s">
        <v>142</v>
      </c>
    </row>
    <row r="446" spans="1:24" hidden="1" x14ac:dyDescent="0.25">
      <c r="A446" s="15"/>
      <c r="B446" s="15"/>
      <c r="C446" s="28">
        <v>1</v>
      </c>
      <c r="D446" s="21" t="s">
        <v>228</v>
      </c>
      <c r="E446" s="32"/>
      <c r="F446" s="22">
        <v>600000</v>
      </c>
      <c r="G446" s="22"/>
      <c r="H446" s="22"/>
      <c r="I446" s="22">
        <v>0</v>
      </c>
      <c r="J446" s="22"/>
      <c r="K446" s="22"/>
      <c r="L446" s="19"/>
      <c r="M446" s="19">
        <f>[1]nov!H433</f>
        <v>0</v>
      </c>
      <c r="N446" s="19">
        <f t="shared" si="187"/>
        <v>0</v>
      </c>
      <c r="O446" s="55" t="e">
        <f t="shared" si="165"/>
        <v>#DIV/0!</v>
      </c>
      <c r="P446" s="19"/>
      <c r="Q446" s="19"/>
      <c r="R446" s="19"/>
      <c r="S446" s="19"/>
      <c r="T446" s="19"/>
      <c r="U446" s="19">
        <f t="shared" si="188"/>
        <v>0</v>
      </c>
      <c r="V446" s="15"/>
      <c r="X446" s="3" t="s">
        <v>142</v>
      </c>
    </row>
    <row r="447" spans="1:24" hidden="1" x14ac:dyDescent="0.25">
      <c r="A447" s="15"/>
      <c r="B447" s="15"/>
      <c r="C447" s="28">
        <v>1</v>
      </c>
      <c r="D447" s="21" t="s">
        <v>395</v>
      </c>
      <c r="E447" s="32"/>
      <c r="F447" s="22">
        <v>9000000</v>
      </c>
      <c r="G447" s="22"/>
      <c r="H447" s="22"/>
      <c r="I447" s="22">
        <v>0</v>
      </c>
      <c r="J447" s="22"/>
      <c r="K447" s="22"/>
      <c r="L447" s="19"/>
      <c r="M447" s="19">
        <f>[1]nov!H434</f>
        <v>0</v>
      </c>
      <c r="N447" s="19">
        <f t="shared" si="187"/>
        <v>0</v>
      </c>
      <c r="O447" s="55" t="e">
        <f t="shared" si="165"/>
        <v>#DIV/0!</v>
      </c>
      <c r="P447" s="19"/>
      <c r="Q447" s="19"/>
      <c r="R447" s="19"/>
      <c r="S447" s="19"/>
      <c r="T447" s="19"/>
      <c r="U447" s="19">
        <f t="shared" si="188"/>
        <v>0</v>
      </c>
      <c r="V447" s="15"/>
      <c r="X447" s="3" t="s">
        <v>142</v>
      </c>
    </row>
    <row r="448" spans="1:24" hidden="1" x14ac:dyDescent="0.25">
      <c r="A448" s="15"/>
      <c r="B448" s="15"/>
      <c r="C448" s="28">
        <v>2</v>
      </c>
      <c r="D448" s="21" t="s">
        <v>396</v>
      </c>
      <c r="E448" s="32"/>
      <c r="F448" s="22">
        <v>8000000</v>
      </c>
      <c r="G448" s="22"/>
      <c r="H448" s="22"/>
      <c r="I448" s="22">
        <v>0</v>
      </c>
      <c r="J448" s="22"/>
      <c r="K448" s="22"/>
      <c r="L448" s="19"/>
      <c r="M448" s="19">
        <f>[1]nov!H435</f>
        <v>0</v>
      </c>
      <c r="N448" s="19">
        <f t="shared" si="187"/>
        <v>0</v>
      </c>
      <c r="O448" s="55" t="e">
        <f t="shared" si="165"/>
        <v>#DIV/0!</v>
      </c>
      <c r="P448" s="19"/>
      <c r="Q448" s="19"/>
      <c r="R448" s="19"/>
      <c r="S448" s="19"/>
      <c r="T448" s="19"/>
      <c r="U448" s="19">
        <f t="shared" si="188"/>
        <v>0</v>
      </c>
      <c r="V448" s="15"/>
      <c r="X448" s="3" t="s">
        <v>142</v>
      </c>
    </row>
    <row r="449" spans="1:24" hidden="1" x14ac:dyDescent="0.25">
      <c r="A449" s="15"/>
      <c r="B449" s="15"/>
      <c r="C449" s="28">
        <v>3</v>
      </c>
      <c r="D449" s="21" t="s">
        <v>397</v>
      </c>
      <c r="E449" s="32"/>
      <c r="F449" s="22">
        <v>6800000</v>
      </c>
      <c r="G449" s="22"/>
      <c r="H449" s="22"/>
      <c r="I449" s="22">
        <v>0</v>
      </c>
      <c r="J449" s="22"/>
      <c r="K449" s="22"/>
      <c r="L449" s="19"/>
      <c r="M449" s="19">
        <f>[1]nov!H436</f>
        <v>0</v>
      </c>
      <c r="N449" s="19">
        <f t="shared" si="187"/>
        <v>0</v>
      </c>
      <c r="O449" s="55" t="e">
        <f t="shared" si="165"/>
        <v>#DIV/0!</v>
      </c>
      <c r="P449" s="19"/>
      <c r="Q449" s="19"/>
      <c r="R449" s="19"/>
      <c r="S449" s="19"/>
      <c r="T449" s="19"/>
      <c r="U449" s="19">
        <f t="shared" si="188"/>
        <v>0</v>
      </c>
      <c r="V449" s="15"/>
      <c r="X449" s="3" t="s">
        <v>142</v>
      </c>
    </row>
    <row r="450" spans="1:24" hidden="1" x14ac:dyDescent="0.25">
      <c r="A450" s="15"/>
      <c r="B450" s="15"/>
      <c r="C450" s="28">
        <v>4</v>
      </c>
      <c r="D450" s="21" t="s">
        <v>398</v>
      </c>
      <c r="E450" s="32"/>
      <c r="F450" s="22">
        <v>10000000</v>
      </c>
      <c r="G450" s="22"/>
      <c r="H450" s="22"/>
      <c r="I450" s="22">
        <v>0</v>
      </c>
      <c r="J450" s="22"/>
      <c r="K450" s="22"/>
      <c r="L450" s="19"/>
      <c r="M450" s="19">
        <f>[1]nov!H437</f>
        <v>0</v>
      </c>
      <c r="N450" s="19">
        <f t="shared" si="187"/>
        <v>0</v>
      </c>
      <c r="O450" s="55" t="e">
        <f t="shared" si="165"/>
        <v>#DIV/0!</v>
      </c>
      <c r="P450" s="19"/>
      <c r="Q450" s="19"/>
      <c r="R450" s="19"/>
      <c r="S450" s="19"/>
      <c r="T450" s="19"/>
      <c r="U450" s="19">
        <f t="shared" si="188"/>
        <v>0</v>
      </c>
      <c r="V450" s="15"/>
      <c r="X450" s="3" t="s">
        <v>142</v>
      </c>
    </row>
    <row r="451" spans="1:24" ht="25.5" x14ac:dyDescent="0.25">
      <c r="A451" s="26"/>
      <c r="B451" s="26"/>
      <c r="C451" s="26"/>
      <c r="D451" s="32" t="s">
        <v>399</v>
      </c>
      <c r="E451" s="32" t="s">
        <v>1089</v>
      </c>
      <c r="F451" s="35">
        <f t="shared" ref="F451" si="189">SUM(F452:F463)</f>
        <v>12107000</v>
      </c>
      <c r="G451" s="35"/>
      <c r="H451" s="35"/>
      <c r="I451" s="35">
        <f>SUM(I452:I483)</f>
        <v>11776100</v>
      </c>
      <c r="J451" s="35"/>
      <c r="K451" s="35"/>
      <c r="L451" s="35">
        <f t="shared" ref="L451:U451" si="190">SUM(L452:L483)</f>
        <v>0</v>
      </c>
      <c r="M451" s="35">
        <f t="shared" si="190"/>
        <v>11776100</v>
      </c>
      <c r="N451" s="35">
        <f t="shared" si="190"/>
        <v>11776100</v>
      </c>
      <c r="O451" s="55">
        <f t="shared" si="165"/>
        <v>1</v>
      </c>
      <c r="P451" s="35">
        <f>SUMIF($X$452:$X$483,"DDS",$N$452:$N$483)</f>
        <v>11776100</v>
      </c>
      <c r="Q451" s="35">
        <f>SUMIF($X$452:$X$483,"ADD",$N$452:$N$483)</f>
        <v>0</v>
      </c>
      <c r="R451" s="35">
        <f t="shared" ref="R451" si="191">N451-P451-Q451</f>
        <v>0</v>
      </c>
      <c r="S451" s="35"/>
      <c r="T451" s="27"/>
      <c r="U451" s="27">
        <f t="shared" si="190"/>
        <v>0</v>
      </c>
      <c r="V451" s="15"/>
    </row>
    <row r="452" spans="1:24" hidden="1" x14ac:dyDescent="0.25">
      <c r="A452" s="15"/>
      <c r="B452" s="15"/>
      <c r="C452" s="28">
        <v>1</v>
      </c>
      <c r="D452" s="21" t="s">
        <v>400</v>
      </c>
      <c r="E452" s="32"/>
      <c r="F452" s="22">
        <v>150000</v>
      </c>
      <c r="G452" s="22"/>
      <c r="H452" s="22"/>
      <c r="I452" s="22">
        <v>150000</v>
      </c>
      <c r="J452" s="22"/>
      <c r="K452" s="22"/>
      <c r="L452" s="19"/>
      <c r="M452" s="19">
        <f>[1]nov!H439</f>
        <v>150000</v>
      </c>
      <c r="N452" s="19">
        <f t="shared" ref="N452:N463" si="192">L452+M452</f>
        <v>150000</v>
      </c>
      <c r="O452" s="18">
        <f t="shared" si="165"/>
        <v>1</v>
      </c>
      <c r="P452" s="19"/>
      <c r="Q452" s="19"/>
      <c r="R452" s="19"/>
      <c r="S452" s="19"/>
      <c r="T452" s="19"/>
      <c r="U452" s="19">
        <f t="shared" ref="U452:U483" si="193">I452-N452</f>
        <v>0</v>
      </c>
      <c r="V452" s="15"/>
      <c r="X452" s="3" t="s">
        <v>142</v>
      </c>
    </row>
    <row r="453" spans="1:24" hidden="1" x14ac:dyDescent="0.25">
      <c r="A453" s="15"/>
      <c r="B453" s="15"/>
      <c r="C453" s="28">
        <v>1</v>
      </c>
      <c r="D453" s="21" t="s">
        <v>99</v>
      </c>
      <c r="E453" s="32"/>
      <c r="F453" s="22">
        <v>200000</v>
      </c>
      <c r="G453" s="22"/>
      <c r="H453" s="22"/>
      <c r="I453" s="22">
        <v>200000</v>
      </c>
      <c r="J453" s="22"/>
      <c r="K453" s="22"/>
      <c r="L453" s="19"/>
      <c r="M453" s="19">
        <f>[1]nov!H440</f>
        <v>200000</v>
      </c>
      <c r="N453" s="19">
        <f t="shared" si="192"/>
        <v>200000</v>
      </c>
      <c r="O453" s="18">
        <f t="shared" si="165"/>
        <v>1</v>
      </c>
      <c r="P453" s="19"/>
      <c r="Q453" s="19"/>
      <c r="R453" s="19"/>
      <c r="S453" s="19"/>
      <c r="T453" s="19"/>
      <c r="U453" s="19">
        <f t="shared" si="193"/>
        <v>0</v>
      </c>
      <c r="V453" s="15"/>
      <c r="X453" s="3" t="s">
        <v>142</v>
      </c>
    </row>
    <row r="454" spans="1:24" hidden="1" x14ac:dyDescent="0.25">
      <c r="A454" s="15"/>
      <c r="B454" s="15"/>
      <c r="C454" s="28">
        <v>1</v>
      </c>
      <c r="D454" s="21" t="s">
        <v>160</v>
      </c>
      <c r="E454" s="32"/>
      <c r="F454" s="22">
        <v>1080000</v>
      </c>
      <c r="G454" s="22"/>
      <c r="H454" s="22"/>
      <c r="I454" s="22">
        <v>1080000</v>
      </c>
      <c r="J454" s="22"/>
      <c r="K454" s="22"/>
      <c r="L454" s="19"/>
      <c r="M454" s="19">
        <f>[1]nov!H441</f>
        <v>1080000</v>
      </c>
      <c r="N454" s="19">
        <f t="shared" si="192"/>
        <v>1080000</v>
      </c>
      <c r="O454" s="18">
        <f t="shared" si="165"/>
        <v>1</v>
      </c>
      <c r="P454" s="19"/>
      <c r="Q454" s="19"/>
      <c r="R454" s="19"/>
      <c r="S454" s="19"/>
      <c r="T454" s="19"/>
      <c r="U454" s="19">
        <f t="shared" si="193"/>
        <v>0</v>
      </c>
      <c r="V454" s="15"/>
      <c r="X454" s="3" t="s">
        <v>142</v>
      </c>
    </row>
    <row r="455" spans="1:24" hidden="1" x14ac:dyDescent="0.25">
      <c r="A455" s="15"/>
      <c r="B455" s="15"/>
      <c r="C455" s="28">
        <v>1</v>
      </c>
      <c r="D455" s="21" t="s">
        <v>147</v>
      </c>
      <c r="E455" s="32"/>
      <c r="F455" s="22">
        <v>600000</v>
      </c>
      <c r="G455" s="22"/>
      <c r="H455" s="22"/>
      <c r="I455" s="22">
        <v>600000</v>
      </c>
      <c r="J455" s="22"/>
      <c r="K455" s="22"/>
      <c r="L455" s="19"/>
      <c r="M455" s="19">
        <f>[1]nov!H442</f>
        <v>600000</v>
      </c>
      <c r="N455" s="19">
        <f t="shared" si="192"/>
        <v>600000</v>
      </c>
      <c r="O455" s="18">
        <f t="shared" si="165"/>
        <v>1</v>
      </c>
      <c r="P455" s="19"/>
      <c r="Q455" s="19"/>
      <c r="R455" s="19"/>
      <c r="S455" s="19"/>
      <c r="T455" s="19"/>
      <c r="U455" s="19">
        <f t="shared" si="193"/>
        <v>0</v>
      </c>
      <c r="V455" s="15"/>
      <c r="X455" s="3" t="s">
        <v>142</v>
      </c>
    </row>
    <row r="456" spans="1:24" hidden="1" x14ac:dyDescent="0.25">
      <c r="A456" s="15"/>
      <c r="B456" s="15"/>
      <c r="C456" s="28">
        <v>1</v>
      </c>
      <c r="D456" s="21" t="s">
        <v>228</v>
      </c>
      <c r="E456" s="32"/>
      <c r="F456" s="22">
        <v>450000</v>
      </c>
      <c r="G456" s="22"/>
      <c r="H456" s="22"/>
      <c r="I456" s="22">
        <v>300000</v>
      </c>
      <c r="J456" s="22"/>
      <c r="K456" s="22"/>
      <c r="L456" s="19"/>
      <c r="M456" s="19">
        <f>[1]nov!H443</f>
        <v>300000</v>
      </c>
      <c r="N456" s="19">
        <f t="shared" si="192"/>
        <v>300000</v>
      </c>
      <c r="O456" s="18">
        <f t="shared" si="165"/>
        <v>1</v>
      </c>
      <c r="P456" s="19"/>
      <c r="Q456" s="19"/>
      <c r="R456" s="19"/>
      <c r="S456" s="19"/>
      <c r="T456" s="19"/>
      <c r="U456" s="19">
        <f t="shared" si="193"/>
        <v>0</v>
      </c>
      <c r="V456" s="15"/>
      <c r="X456" s="3" t="s">
        <v>142</v>
      </c>
    </row>
    <row r="457" spans="1:24" hidden="1" x14ac:dyDescent="0.25">
      <c r="A457" s="15"/>
      <c r="B457" s="15"/>
      <c r="C457" s="28">
        <v>1</v>
      </c>
      <c r="D457" s="21" t="s">
        <v>286</v>
      </c>
      <c r="E457" s="32"/>
      <c r="F457" s="22">
        <v>222000</v>
      </c>
      <c r="G457" s="22"/>
      <c r="H457" s="22"/>
      <c r="I457" s="22">
        <v>0</v>
      </c>
      <c r="J457" s="22"/>
      <c r="K457" s="22"/>
      <c r="L457" s="19"/>
      <c r="M457" s="19">
        <f>[1]nov!H444</f>
        <v>0</v>
      </c>
      <c r="N457" s="19">
        <f t="shared" si="192"/>
        <v>0</v>
      </c>
      <c r="O457" s="18" t="e">
        <f t="shared" si="165"/>
        <v>#DIV/0!</v>
      </c>
      <c r="P457" s="19"/>
      <c r="Q457" s="19"/>
      <c r="R457" s="19"/>
      <c r="S457" s="19"/>
      <c r="T457" s="19"/>
      <c r="U457" s="19">
        <f t="shared" si="193"/>
        <v>0</v>
      </c>
      <c r="V457" s="15"/>
      <c r="X457" s="3" t="s">
        <v>142</v>
      </c>
    </row>
    <row r="458" spans="1:24" hidden="1" x14ac:dyDescent="0.25">
      <c r="A458" s="26"/>
      <c r="B458" s="26"/>
      <c r="C458" s="28">
        <v>1</v>
      </c>
      <c r="D458" s="21" t="s">
        <v>401</v>
      </c>
      <c r="E458" s="32"/>
      <c r="F458" s="22">
        <v>6850000</v>
      </c>
      <c r="G458" s="22"/>
      <c r="H458" s="22"/>
      <c r="I458" s="22">
        <v>0</v>
      </c>
      <c r="J458" s="22"/>
      <c r="K458" s="22"/>
      <c r="L458" s="19"/>
      <c r="M458" s="19">
        <f>[1]nov!H445</f>
        <v>0</v>
      </c>
      <c r="N458" s="19">
        <f t="shared" si="192"/>
        <v>0</v>
      </c>
      <c r="O458" s="18" t="e">
        <f t="shared" si="165"/>
        <v>#DIV/0!</v>
      </c>
      <c r="P458" s="19"/>
      <c r="Q458" s="19"/>
      <c r="R458" s="19"/>
      <c r="S458" s="19"/>
      <c r="T458" s="19"/>
      <c r="U458" s="19">
        <f t="shared" si="193"/>
        <v>0</v>
      </c>
      <c r="V458" s="15"/>
      <c r="X458" s="3" t="s">
        <v>142</v>
      </c>
    </row>
    <row r="459" spans="1:24" hidden="1" x14ac:dyDescent="0.25">
      <c r="A459" s="26"/>
      <c r="B459" s="26"/>
      <c r="C459" s="28">
        <v>2</v>
      </c>
      <c r="D459" s="21" t="s">
        <v>296</v>
      </c>
      <c r="E459" s="32"/>
      <c r="F459" s="22">
        <v>230000</v>
      </c>
      <c r="G459" s="22"/>
      <c r="H459" s="22"/>
      <c r="I459" s="22">
        <v>92000</v>
      </c>
      <c r="J459" s="22"/>
      <c r="K459" s="22"/>
      <c r="L459" s="19"/>
      <c r="M459" s="19">
        <f>[1]nov!H446</f>
        <v>92000</v>
      </c>
      <c r="N459" s="19">
        <f t="shared" si="192"/>
        <v>92000</v>
      </c>
      <c r="O459" s="18">
        <f t="shared" si="165"/>
        <v>1</v>
      </c>
      <c r="P459" s="19"/>
      <c r="Q459" s="19"/>
      <c r="R459" s="19"/>
      <c r="S459" s="19"/>
      <c r="T459" s="19"/>
      <c r="U459" s="19">
        <f t="shared" si="193"/>
        <v>0</v>
      </c>
      <c r="V459" s="15"/>
      <c r="X459" s="3" t="s">
        <v>142</v>
      </c>
    </row>
    <row r="460" spans="1:24" hidden="1" x14ac:dyDescent="0.25">
      <c r="A460" s="26"/>
      <c r="B460" s="26"/>
      <c r="C460" s="28">
        <v>3</v>
      </c>
      <c r="D460" s="21" t="s">
        <v>297</v>
      </c>
      <c r="E460" s="32"/>
      <c r="F460" s="22">
        <v>375000</v>
      </c>
      <c r="G460" s="22"/>
      <c r="H460" s="22"/>
      <c r="I460" s="22">
        <v>0</v>
      </c>
      <c r="J460" s="22"/>
      <c r="K460" s="22"/>
      <c r="L460" s="19"/>
      <c r="M460" s="19">
        <f>[1]nov!H447</f>
        <v>0</v>
      </c>
      <c r="N460" s="19">
        <f t="shared" si="192"/>
        <v>0</v>
      </c>
      <c r="O460" s="18" t="e">
        <f t="shared" si="165"/>
        <v>#DIV/0!</v>
      </c>
      <c r="P460" s="19"/>
      <c r="Q460" s="19"/>
      <c r="R460" s="19"/>
      <c r="S460" s="19"/>
      <c r="T460" s="19"/>
      <c r="U460" s="19">
        <f t="shared" si="193"/>
        <v>0</v>
      </c>
      <c r="V460" s="15"/>
      <c r="X460" s="3" t="s">
        <v>142</v>
      </c>
    </row>
    <row r="461" spans="1:24" hidden="1" x14ac:dyDescent="0.25">
      <c r="A461" s="26"/>
      <c r="B461" s="26"/>
      <c r="C461" s="28">
        <v>4</v>
      </c>
      <c r="D461" s="21" t="s">
        <v>265</v>
      </c>
      <c r="E461" s="32"/>
      <c r="F461" s="22">
        <v>750000</v>
      </c>
      <c r="G461" s="22"/>
      <c r="H461" s="22"/>
      <c r="I461" s="22">
        <v>0</v>
      </c>
      <c r="J461" s="22"/>
      <c r="K461" s="22"/>
      <c r="L461" s="19"/>
      <c r="M461" s="19">
        <f>[1]nov!H448</f>
        <v>0</v>
      </c>
      <c r="N461" s="19">
        <f t="shared" si="192"/>
        <v>0</v>
      </c>
      <c r="O461" s="18" t="e">
        <f t="shared" si="165"/>
        <v>#DIV/0!</v>
      </c>
      <c r="P461" s="19"/>
      <c r="Q461" s="19"/>
      <c r="R461" s="19"/>
      <c r="S461" s="19"/>
      <c r="T461" s="19"/>
      <c r="U461" s="19">
        <f t="shared" si="193"/>
        <v>0</v>
      </c>
      <c r="V461" s="15"/>
      <c r="X461" s="3" t="s">
        <v>142</v>
      </c>
    </row>
    <row r="462" spans="1:24" hidden="1" x14ac:dyDescent="0.25">
      <c r="A462" s="26"/>
      <c r="B462" s="26"/>
      <c r="C462" s="28">
        <v>5</v>
      </c>
      <c r="D462" s="21" t="s">
        <v>402</v>
      </c>
      <c r="E462" s="32"/>
      <c r="F462" s="22">
        <v>400000</v>
      </c>
      <c r="G462" s="22"/>
      <c r="H462" s="22"/>
      <c r="I462" s="22">
        <v>360000</v>
      </c>
      <c r="J462" s="22"/>
      <c r="K462" s="22"/>
      <c r="L462" s="19"/>
      <c r="M462" s="19">
        <f>[1]nov!H449</f>
        <v>360000</v>
      </c>
      <c r="N462" s="19">
        <f t="shared" si="192"/>
        <v>360000</v>
      </c>
      <c r="O462" s="18">
        <f t="shared" si="165"/>
        <v>1</v>
      </c>
      <c r="P462" s="19"/>
      <c r="Q462" s="19"/>
      <c r="R462" s="19"/>
      <c r="S462" s="19"/>
      <c r="T462" s="19"/>
      <c r="U462" s="19">
        <f t="shared" si="193"/>
        <v>0</v>
      </c>
      <c r="V462" s="15"/>
      <c r="X462" s="3" t="s">
        <v>142</v>
      </c>
    </row>
    <row r="463" spans="1:24" hidden="1" x14ac:dyDescent="0.25">
      <c r="A463" s="26"/>
      <c r="B463" s="26"/>
      <c r="C463" s="28">
        <v>6</v>
      </c>
      <c r="D463" s="21" t="s">
        <v>403</v>
      </c>
      <c r="E463" s="32"/>
      <c r="F463" s="22">
        <v>800000</v>
      </c>
      <c r="G463" s="22"/>
      <c r="H463" s="22"/>
      <c r="I463" s="22">
        <v>537500</v>
      </c>
      <c r="J463" s="22"/>
      <c r="K463" s="22"/>
      <c r="L463" s="19"/>
      <c r="M463" s="19">
        <f>[1]nov!H450</f>
        <v>537500</v>
      </c>
      <c r="N463" s="19">
        <f t="shared" si="192"/>
        <v>537500</v>
      </c>
      <c r="O463" s="18">
        <f t="shared" si="165"/>
        <v>1</v>
      </c>
      <c r="P463" s="19"/>
      <c r="Q463" s="19"/>
      <c r="R463" s="19"/>
      <c r="S463" s="19"/>
      <c r="T463" s="19"/>
      <c r="U463" s="19">
        <f t="shared" si="193"/>
        <v>0</v>
      </c>
      <c r="V463" s="15"/>
      <c r="X463" s="3" t="s">
        <v>142</v>
      </c>
    </row>
    <row r="464" spans="1:24" hidden="1" x14ac:dyDescent="0.25">
      <c r="A464" s="26"/>
      <c r="B464" s="26"/>
      <c r="C464" s="28">
        <v>6</v>
      </c>
      <c r="D464" s="21" t="s">
        <v>404</v>
      </c>
      <c r="E464" s="32"/>
      <c r="F464" s="22">
        <v>0</v>
      </c>
      <c r="G464" s="22"/>
      <c r="H464" s="22"/>
      <c r="I464" s="22">
        <v>3894000</v>
      </c>
      <c r="J464" s="22"/>
      <c r="K464" s="22"/>
      <c r="L464" s="19"/>
      <c r="M464" s="19">
        <f>[1]nov!H451</f>
        <v>3894000</v>
      </c>
      <c r="N464" s="19">
        <f>L464+M464</f>
        <v>3894000</v>
      </c>
      <c r="O464" s="18">
        <f t="shared" si="165"/>
        <v>1</v>
      </c>
      <c r="P464" s="19"/>
      <c r="Q464" s="19"/>
      <c r="R464" s="19"/>
      <c r="S464" s="19"/>
      <c r="T464" s="19"/>
      <c r="U464" s="19">
        <f t="shared" si="193"/>
        <v>0</v>
      </c>
      <c r="V464" s="15"/>
      <c r="X464" s="3" t="s">
        <v>142</v>
      </c>
    </row>
    <row r="465" spans="1:24" hidden="1" x14ac:dyDescent="0.25">
      <c r="A465" s="26"/>
      <c r="B465" s="26"/>
      <c r="C465" s="28">
        <v>6</v>
      </c>
      <c r="D465" s="21" t="s">
        <v>405</v>
      </c>
      <c r="E465" s="32"/>
      <c r="F465" s="22">
        <v>0</v>
      </c>
      <c r="G465" s="22"/>
      <c r="H465" s="22"/>
      <c r="I465" s="22">
        <v>810000</v>
      </c>
      <c r="J465" s="22"/>
      <c r="K465" s="22"/>
      <c r="L465" s="19"/>
      <c r="M465" s="19">
        <f>[1]nov!H452</f>
        <v>810000</v>
      </c>
      <c r="N465" s="19">
        <f t="shared" ref="N465:N483" si="194">L465+M465</f>
        <v>810000</v>
      </c>
      <c r="O465" s="18">
        <f t="shared" si="165"/>
        <v>1</v>
      </c>
      <c r="P465" s="19"/>
      <c r="Q465" s="19"/>
      <c r="R465" s="19"/>
      <c r="S465" s="19"/>
      <c r="T465" s="19"/>
      <c r="U465" s="19">
        <f t="shared" si="193"/>
        <v>0</v>
      </c>
      <c r="V465" s="15"/>
      <c r="X465" s="3" t="s">
        <v>142</v>
      </c>
    </row>
    <row r="466" spans="1:24" hidden="1" x14ac:dyDescent="0.25">
      <c r="A466" s="26"/>
      <c r="B466" s="26"/>
      <c r="C466" s="28">
        <v>6</v>
      </c>
      <c r="D466" s="21" t="s">
        <v>406</v>
      </c>
      <c r="E466" s="32"/>
      <c r="F466" s="22">
        <v>0</v>
      </c>
      <c r="G466" s="22"/>
      <c r="H466" s="22"/>
      <c r="I466" s="22">
        <v>400000</v>
      </c>
      <c r="J466" s="22"/>
      <c r="K466" s="22"/>
      <c r="L466" s="19"/>
      <c r="M466" s="19">
        <f>[1]nov!H453</f>
        <v>400000</v>
      </c>
      <c r="N466" s="19">
        <f t="shared" si="194"/>
        <v>400000</v>
      </c>
      <c r="O466" s="18">
        <f t="shared" si="165"/>
        <v>1</v>
      </c>
      <c r="P466" s="19"/>
      <c r="Q466" s="19"/>
      <c r="R466" s="19"/>
      <c r="S466" s="19"/>
      <c r="T466" s="19"/>
      <c r="U466" s="19">
        <f t="shared" si="193"/>
        <v>0</v>
      </c>
      <c r="V466" s="15"/>
      <c r="X466" s="3" t="s">
        <v>142</v>
      </c>
    </row>
    <row r="467" spans="1:24" hidden="1" x14ac:dyDescent="0.25">
      <c r="A467" s="26"/>
      <c r="B467" s="26"/>
      <c r="C467" s="28">
        <v>6</v>
      </c>
      <c r="D467" s="21" t="s">
        <v>407</v>
      </c>
      <c r="E467" s="32"/>
      <c r="F467" s="22">
        <v>0</v>
      </c>
      <c r="G467" s="22"/>
      <c r="H467" s="22"/>
      <c r="I467" s="22">
        <v>375000</v>
      </c>
      <c r="J467" s="22"/>
      <c r="K467" s="22"/>
      <c r="L467" s="19"/>
      <c r="M467" s="19">
        <f>[1]nov!H454</f>
        <v>375000</v>
      </c>
      <c r="N467" s="19">
        <f t="shared" si="194"/>
        <v>375000</v>
      </c>
      <c r="O467" s="18">
        <f t="shared" si="165"/>
        <v>1</v>
      </c>
      <c r="P467" s="19"/>
      <c r="Q467" s="19"/>
      <c r="R467" s="19"/>
      <c r="S467" s="19"/>
      <c r="T467" s="19"/>
      <c r="U467" s="19">
        <f t="shared" si="193"/>
        <v>0</v>
      </c>
      <c r="V467" s="15"/>
      <c r="X467" s="3" t="s">
        <v>142</v>
      </c>
    </row>
    <row r="468" spans="1:24" hidden="1" x14ac:dyDescent="0.25">
      <c r="A468" s="26"/>
      <c r="B468" s="26"/>
      <c r="C468" s="28">
        <v>6</v>
      </c>
      <c r="D468" s="21" t="s">
        <v>393</v>
      </c>
      <c r="E468" s="32"/>
      <c r="F468" s="22">
        <v>0</v>
      </c>
      <c r="G468" s="22"/>
      <c r="H468" s="22"/>
      <c r="I468" s="22">
        <v>267600</v>
      </c>
      <c r="J468" s="22"/>
      <c r="K468" s="22"/>
      <c r="L468" s="19"/>
      <c r="M468" s="19">
        <f>[1]nov!H455</f>
        <v>267600</v>
      </c>
      <c r="N468" s="19">
        <f t="shared" si="194"/>
        <v>267600</v>
      </c>
      <c r="O468" s="18">
        <f t="shared" si="165"/>
        <v>1</v>
      </c>
      <c r="P468" s="19"/>
      <c r="Q468" s="19"/>
      <c r="R468" s="19"/>
      <c r="S468" s="19"/>
      <c r="T468" s="19"/>
      <c r="U468" s="19">
        <f t="shared" si="193"/>
        <v>0</v>
      </c>
      <c r="V468" s="15"/>
      <c r="X468" s="3" t="s">
        <v>142</v>
      </c>
    </row>
    <row r="469" spans="1:24" hidden="1" x14ac:dyDescent="0.25">
      <c r="A469" s="26"/>
      <c r="B469" s="26"/>
      <c r="C469" s="28">
        <v>6</v>
      </c>
      <c r="D469" s="21" t="s">
        <v>408</v>
      </c>
      <c r="E469" s="32"/>
      <c r="F469" s="22">
        <v>0</v>
      </c>
      <c r="G469" s="22"/>
      <c r="H469" s="22"/>
      <c r="I469" s="22">
        <v>0</v>
      </c>
      <c r="J469" s="22"/>
      <c r="K469" s="22"/>
      <c r="L469" s="19"/>
      <c r="M469" s="19">
        <f>[1]nov!H456</f>
        <v>0</v>
      </c>
      <c r="N469" s="19">
        <f t="shared" si="194"/>
        <v>0</v>
      </c>
      <c r="O469" s="18" t="e">
        <f t="shared" ref="O469:O532" si="195">N469/I469</f>
        <v>#DIV/0!</v>
      </c>
      <c r="P469" s="19"/>
      <c r="Q469" s="19"/>
      <c r="R469" s="19"/>
      <c r="S469" s="19"/>
      <c r="T469" s="19"/>
      <c r="U469" s="19">
        <f t="shared" si="193"/>
        <v>0</v>
      </c>
      <c r="V469" s="15"/>
      <c r="X469" s="3" t="s">
        <v>142</v>
      </c>
    </row>
    <row r="470" spans="1:24" hidden="1" x14ac:dyDescent="0.25">
      <c r="A470" s="26"/>
      <c r="B470" s="26"/>
      <c r="C470" s="28">
        <v>6</v>
      </c>
      <c r="D470" s="21" t="s">
        <v>409</v>
      </c>
      <c r="E470" s="32"/>
      <c r="F470" s="22">
        <v>0</v>
      </c>
      <c r="G470" s="22"/>
      <c r="H470" s="22"/>
      <c r="I470" s="22">
        <v>30000</v>
      </c>
      <c r="J470" s="22"/>
      <c r="K470" s="22"/>
      <c r="L470" s="19"/>
      <c r="M470" s="19">
        <f>[1]nov!H457</f>
        <v>30000</v>
      </c>
      <c r="N470" s="19">
        <f t="shared" si="194"/>
        <v>30000</v>
      </c>
      <c r="O470" s="18">
        <f t="shared" si="195"/>
        <v>1</v>
      </c>
      <c r="P470" s="19"/>
      <c r="Q470" s="19"/>
      <c r="R470" s="19"/>
      <c r="S470" s="19"/>
      <c r="T470" s="19"/>
      <c r="U470" s="19">
        <f t="shared" si="193"/>
        <v>0</v>
      </c>
      <c r="V470" s="15"/>
      <c r="X470" s="3" t="s">
        <v>142</v>
      </c>
    </row>
    <row r="471" spans="1:24" hidden="1" x14ac:dyDescent="0.25">
      <c r="A471" s="26"/>
      <c r="B471" s="26"/>
      <c r="C471" s="28">
        <v>6</v>
      </c>
      <c r="D471" s="21" t="s">
        <v>410</v>
      </c>
      <c r="E471" s="32"/>
      <c r="F471" s="22">
        <v>0</v>
      </c>
      <c r="G471" s="22"/>
      <c r="H471" s="22"/>
      <c r="I471" s="22">
        <v>15000</v>
      </c>
      <c r="J471" s="22"/>
      <c r="K471" s="22"/>
      <c r="L471" s="19"/>
      <c r="M471" s="19">
        <f>[1]nov!H458</f>
        <v>15000</v>
      </c>
      <c r="N471" s="19">
        <f t="shared" si="194"/>
        <v>15000</v>
      </c>
      <c r="O471" s="18">
        <f t="shared" si="195"/>
        <v>1</v>
      </c>
      <c r="P471" s="19"/>
      <c r="Q471" s="19"/>
      <c r="R471" s="19"/>
      <c r="S471" s="19"/>
      <c r="T471" s="19"/>
      <c r="U471" s="19">
        <f t="shared" si="193"/>
        <v>0</v>
      </c>
      <c r="V471" s="15"/>
      <c r="X471" s="3" t="s">
        <v>142</v>
      </c>
    </row>
    <row r="472" spans="1:24" hidden="1" x14ac:dyDescent="0.25">
      <c r="A472" s="26"/>
      <c r="B472" s="26"/>
      <c r="C472" s="28">
        <v>6</v>
      </c>
      <c r="D472" s="21" t="s">
        <v>411</v>
      </c>
      <c r="E472" s="32"/>
      <c r="F472" s="22">
        <v>0</v>
      </c>
      <c r="G472" s="22"/>
      <c r="H472" s="22"/>
      <c r="I472" s="22">
        <v>25000</v>
      </c>
      <c r="J472" s="22"/>
      <c r="K472" s="22"/>
      <c r="L472" s="19"/>
      <c r="M472" s="19">
        <f>[1]nov!H459</f>
        <v>25000</v>
      </c>
      <c r="N472" s="19">
        <f t="shared" si="194"/>
        <v>25000</v>
      </c>
      <c r="O472" s="18">
        <f t="shared" si="195"/>
        <v>1</v>
      </c>
      <c r="P472" s="19"/>
      <c r="Q472" s="19"/>
      <c r="R472" s="19"/>
      <c r="S472" s="19"/>
      <c r="T472" s="19"/>
      <c r="U472" s="19">
        <f t="shared" si="193"/>
        <v>0</v>
      </c>
      <c r="V472" s="15"/>
      <c r="X472" s="3" t="s">
        <v>142</v>
      </c>
    </row>
    <row r="473" spans="1:24" hidden="1" x14ac:dyDescent="0.25">
      <c r="A473" s="26"/>
      <c r="B473" s="26"/>
      <c r="C473" s="28">
        <v>6</v>
      </c>
      <c r="D473" s="21" t="s">
        <v>412</v>
      </c>
      <c r="E473" s="32"/>
      <c r="F473" s="22">
        <v>0</v>
      </c>
      <c r="G473" s="22"/>
      <c r="H473" s="22"/>
      <c r="I473" s="22">
        <v>170000</v>
      </c>
      <c r="J473" s="22"/>
      <c r="K473" s="22"/>
      <c r="L473" s="19"/>
      <c r="M473" s="19">
        <f>[1]nov!H460</f>
        <v>170000</v>
      </c>
      <c r="N473" s="19">
        <f t="shared" si="194"/>
        <v>170000</v>
      </c>
      <c r="O473" s="18">
        <f t="shared" si="195"/>
        <v>1</v>
      </c>
      <c r="P473" s="19"/>
      <c r="Q473" s="19"/>
      <c r="R473" s="19"/>
      <c r="S473" s="19"/>
      <c r="T473" s="19"/>
      <c r="U473" s="19">
        <f t="shared" si="193"/>
        <v>0</v>
      </c>
      <c r="V473" s="15"/>
      <c r="X473" s="3" t="s">
        <v>142</v>
      </c>
    </row>
    <row r="474" spans="1:24" hidden="1" x14ac:dyDescent="0.25">
      <c r="A474" s="26"/>
      <c r="B474" s="26"/>
      <c r="C474" s="28">
        <v>6</v>
      </c>
      <c r="D474" s="21" t="s">
        <v>413</v>
      </c>
      <c r="E474" s="32"/>
      <c r="F474" s="22">
        <v>0</v>
      </c>
      <c r="G474" s="22"/>
      <c r="H474" s="22"/>
      <c r="I474" s="22">
        <v>250000</v>
      </c>
      <c r="J474" s="22"/>
      <c r="K474" s="22"/>
      <c r="L474" s="19"/>
      <c r="M474" s="19">
        <f>[1]nov!H461</f>
        <v>250000</v>
      </c>
      <c r="N474" s="19">
        <f t="shared" si="194"/>
        <v>250000</v>
      </c>
      <c r="O474" s="18">
        <f t="shared" si="195"/>
        <v>1</v>
      </c>
      <c r="P474" s="19"/>
      <c r="Q474" s="19"/>
      <c r="R474" s="19"/>
      <c r="S474" s="19"/>
      <c r="T474" s="19"/>
      <c r="U474" s="19">
        <f t="shared" si="193"/>
        <v>0</v>
      </c>
      <c r="V474" s="15"/>
      <c r="X474" s="3" t="s">
        <v>142</v>
      </c>
    </row>
    <row r="475" spans="1:24" hidden="1" x14ac:dyDescent="0.25">
      <c r="A475" s="26"/>
      <c r="B475" s="26"/>
      <c r="C475" s="28">
        <v>6</v>
      </c>
      <c r="D475" s="21" t="s">
        <v>414</v>
      </c>
      <c r="E475" s="32"/>
      <c r="F475" s="22">
        <v>0</v>
      </c>
      <c r="G475" s="22"/>
      <c r="H475" s="22"/>
      <c r="I475" s="22">
        <v>1000000</v>
      </c>
      <c r="J475" s="22"/>
      <c r="K475" s="22"/>
      <c r="L475" s="19"/>
      <c r="M475" s="19">
        <f>[1]nov!H462</f>
        <v>1000000</v>
      </c>
      <c r="N475" s="19">
        <f t="shared" si="194"/>
        <v>1000000</v>
      </c>
      <c r="O475" s="18">
        <f t="shared" si="195"/>
        <v>1</v>
      </c>
      <c r="P475" s="19"/>
      <c r="Q475" s="19"/>
      <c r="R475" s="19"/>
      <c r="S475" s="19"/>
      <c r="T475" s="19"/>
      <c r="U475" s="19">
        <f t="shared" si="193"/>
        <v>0</v>
      </c>
      <c r="V475" s="15"/>
      <c r="X475" s="3" t="s">
        <v>142</v>
      </c>
    </row>
    <row r="476" spans="1:24" hidden="1" x14ac:dyDescent="0.25">
      <c r="A476" s="26"/>
      <c r="B476" s="26"/>
      <c r="C476" s="28">
        <v>6</v>
      </c>
      <c r="D476" s="21" t="s">
        <v>415</v>
      </c>
      <c r="E476" s="32"/>
      <c r="F476" s="22">
        <v>0</v>
      </c>
      <c r="G476" s="22"/>
      <c r="H476" s="22"/>
      <c r="I476" s="22">
        <v>225000</v>
      </c>
      <c r="J476" s="22"/>
      <c r="K476" s="22"/>
      <c r="L476" s="19"/>
      <c r="M476" s="19">
        <f>[1]nov!H463</f>
        <v>225000</v>
      </c>
      <c r="N476" s="19">
        <f t="shared" si="194"/>
        <v>225000</v>
      </c>
      <c r="O476" s="18">
        <f t="shared" si="195"/>
        <v>1</v>
      </c>
      <c r="P476" s="19"/>
      <c r="Q476" s="19"/>
      <c r="R476" s="19"/>
      <c r="S476" s="19"/>
      <c r="T476" s="19"/>
      <c r="U476" s="19">
        <f t="shared" si="193"/>
        <v>0</v>
      </c>
      <c r="V476" s="15"/>
      <c r="X476" s="3" t="s">
        <v>142</v>
      </c>
    </row>
    <row r="477" spans="1:24" hidden="1" x14ac:dyDescent="0.25">
      <c r="A477" s="26"/>
      <c r="B477" s="26"/>
      <c r="C477" s="28">
        <v>6</v>
      </c>
      <c r="D477" s="21" t="s">
        <v>416</v>
      </c>
      <c r="E477" s="32"/>
      <c r="F477" s="22">
        <v>0</v>
      </c>
      <c r="G477" s="22"/>
      <c r="H477" s="22"/>
      <c r="I477" s="22">
        <v>100000</v>
      </c>
      <c r="J477" s="22"/>
      <c r="K477" s="22"/>
      <c r="L477" s="19"/>
      <c r="M477" s="19">
        <f>[1]nov!H464</f>
        <v>100000</v>
      </c>
      <c r="N477" s="19">
        <f t="shared" si="194"/>
        <v>100000</v>
      </c>
      <c r="O477" s="18">
        <f t="shared" si="195"/>
        <v>1</v>
      </c>
      <c r="P477" s="19"/>
      <c r="Q477" s="19"/>
      <c r="R477" s="19"/>
      <c r="S477" s="19"/>
      <c r="T477" s="19"/>
      <c r="U477" s="19">
        <f t="shared" si="193"/>
        <v>0</v>
      </c>
      <c r="V477" s="15"/>
      <c r="X477" s="3" t="s">
        <v>142</v>
      </c>
    </row>
    <row r="478" spans="1:24" hidden="1" x14ac:dyDescent="0.25">
      <c r="A478" s="26"/>
      <c r="B478" s="26"/>
      <c r="C478" s="28">
        <v>6</v>
      </c>
      <c r="D478" s="21" t="s">
        <v>417</v>
      </c>
      <c r="E478" s="32"/>
      <c r="F478" s="22">
        <v>0</v>
      </c>
      <c r="G478" s="22"/>
      <c r="H478" s="22"/>
      <c r="I478" s="22">
        <v>200000</v>
      </c>
      <c r="J478" s="22"/>
      <c r="K478" s="22"/>
      <c r="L478" s="19"/>
      <c r="M478" s="19">
        <f>[1]nov!H465</f>
        <v>200000</v>
      </c>
      <c r="N478" s="19">
        <f t="shared" si="194"/>
        <v>200000</v>
      </c>
      <c r="O478" s="18">
        <f t="shared" si="195"/>
        <v>1</v>
      </c>
      <c r="P478" s="19"/>
      <c r="Q478" s="19"/>
      <c r="R478" s="19"/>
      <c r="S478" s="19"/>
      <c r="T478" s="19"/>
      <c r="U478" s="19">
        <f t="shared" si="193"/>
        <v>0</v>
      </c>
      <c r="V478" s="15"/>
      <c r="X478" s="3" t="s">
        <v>142</v>
      </c>
    </row>
    <row r="479" spans="1:24" hidden="1" x14ac:dyDescent="0.25">
      <c r="A479" s="26"/>
      <c r="B479" s="26"/>
      <c r="C479" s="28">
        <v>6</v>
      </c>
      <c r="D479" s="21" t="s">
        <v>418</v>
      </c>
      <c r="E479" s="32"/>
      <c r="F479" s="22">
        <v>0</v>
      </c>
      <c r="G479" s="22"/>
      <c r="H479" s="22"/>
      <c r="I479" s="22">
        <v>250000</v>
      </c>
      <c r="J479" s="22"/>
      <c r="K479" s="22"/>
      <c r="L479" s="19"/>
      <c r="M479" s="19">
        <f>[1]nov!H466</f>
        <v>250000</v>
      </c>
      <c r="N479" s="19">
        <f t="shared" si="194"/>
        <v>250000</v>
      </c>
      <c r="O479" s="18">
        <f t="shared" si="195"/>
        <v>1</v>
      </c>
      <c r="P479" s="19"/>
      <c r="Q479" s="19"/>
      <c r="R479" s="19"/>
      <c r="S479" s="19"/>
      <c r="T479" s="19"/>
      <c r="U479" s="19">
        <f t="shared" si="193"/>
        <v>0</v>
      </c>
      <c r="V479" s="15"/>
      <c r="X479" s="3" t="s">
        <v>142</v>
      </c>
    </row>
    <row r="480" spans="1:24" hidden="1" x14ac:dyDescent="0.25">
      <c r="A480" s="26"/>
      <c r="B480" s="26"/>
      <c r="C480" s="28">
        <v>6</v>
      </c>
      <c r="D480" s="21" t="s">
        <v>419</v>
      </c>
      <c r="E480" s="32"/>
      <c r="F480" s="22">
        <v>0</v>
      </c>
      <c r="G480" s="22"/>
      <c r="H480" s="22"/>
      <c r="I480" s="22">
        <v>75000</v>
      </c>
      <c r="J480" s="22"/>
      <c r="K480" s="22"/>
      <c r="L480" s="19"/>
      <c r="M480" s="19">
        <f>[1]nov!H467</f>
        <v>75000</v>
      </c>
      <c r="N480" s="19">
        <f t="shared" si="194"/>
        <v>75000</v>
      </c>
      <c r="O480" s="18">
        <f t="shared" si="195"/>
        <v>1</v>
      </c>
      <c r="P480" s="19"/>
      <c r="Q480" s="19"/>
      <c r="R480" s="19"/>
      <c r="S480" s="19"/>
      <c r="T480" s="19"/>
      <c r="U480" s="19">
        <f t="shared" si="193"/>
        <v>0</v>
      </c>
      <c r="V480" s="15"/>
      <c r="X480" s="3" t="s">
        <v>142</v>
      </c>
    </row>
    <row r="481" spans="1:24" hidden="1" x14ac:dyDescent="0.25">
      <c r="A481" s="26"/>
      <c r="B481" s="26"/>
      <c r="C481" s="28">
        <v>6</v>
      </c>
      <c r="D481" s="21" t="s">
        <v>420</v>
      </c>
      <c r="E481" s="32"/>
      <c r="F481" s="22">
        <v>0</v>
      </c>
      <c r="G481" s="22"/>
      <c r="H481" s="22"/>
      <c r="I481" s="22">
        <v>100000</v>
      </c>
      <c r="J481" s="22"/>
      <c r="K481" s="22"/>
      <c r="L481" s="19"/>
      <c r="M481" s="19">
        <f>[1]nov!H468</f>
        <v>100000</v>
      </c>
      <c r="N481" s="19">
        <f t="shared" si="194"/>
        <v>100000</v>
      </c>
      <c r="O481" s="18">
        <f t="shared" si="195"/>
        <v>1</v>
      </c>
      <c r="P481" s="19"/>
      <c r="Q481" s="19"/>
      <c r="R481" s="19"/>
      <c r="S481" s="19"/>
      <c r="T481" s="19"/>
      <c r="U481" s="19">
        <f t="shared" si="193"/>
        <v>0</v>
      </c>
      <c r="V481" s="15"/>
      <c r="X481" s="3" t="s">
        <v>142</v>
      </c>
    </row>
    <row r="482" spans="1:24" hidden="1" x14ac:dyDescent="0.25">
      <c r="A482" s="26"/>
      <c r="B482" s="26"/>
      <c r="C482" s="28">
        <v>6</v>
      </c>
      <c r="D482" s="21" t="s">
        <v>421</v>
      </c>
      <c r="E482" s="32"/>
      <c r="F482" s="22">
        <v>0</v>
      </c>
      <c r="G482" s="22"/>
      <c r="H482" s="22"/>
      <c r="I482" s="22">
        <v>195000</v>
      </c>
      <c r="J482" s="22"/>
      <c r="K482" s="22"/>
      <c r="L482" s="19"/>
      <c r="M482" s="19">
        <f>[1]nov!H469</f>
        <v>195000</v>
      </c>
      <c r="N482" s="19">
        <f t="shared" si="194"/>
        <v>195000</v>
      </c>
      <c r="O482" s="18">
        <f t="shared" si="195"/>
        <v>1</v>
      </c>
      <c r="P482" s="19"/>
      <c r="Q482" s="19"/>
      <c r="R482" s="19"/>
      <c r="S482" s="19"/>
      <c r="T482" s="19"/>
      <c r="U482" s="19">
        <f t="shared" si="193"/>
        <v>0</v>
      </c>
      <c r="V482" s="15"/>
      <c r="X482" s="3" t="s">
        <v>142</v>
      </c>
    </row>
    <row r="483" spans="1:24" hidden="1" x14ac:dyDescent="0.25">
      <c r="A483" s="26"/>
      <c r="B483" s="26"/>
      <c r="C483" s="28">
        <v>6</v>
      </c>
      <c r="D483" s="21" t="s">
        <v>422</v>
      </c>
      <c r="E483" s="32"/>
      <c r="F483" s="22">
        <v>0</v>
      </c>
      <c r="G483" s="22"/>
      <c r="H483" s="22"/>
      <c r="I483" s="22">
        <v>75000</v>
      </c>
      <c r="J483" s="22"/>
      <c r="K483" s="22"/>
      <c r="L483" s="19"/>
      <c r="M483" s="19">
        <f>[1]nov!H470</f>
        <v>75000</v>
      </c>
      <c r="N483" s="19">
        <f t="shared" si="194"/>
        <v>75000</v>
      </c>
      <c r="O483" s="18">
        <f t="shared" si="195"/>
        <v>1</v>
      </c>
      <c r="P483" s="19"/>
      <c r="Q483" s="19"/>
      <c r="R483" s="19"/>
      <c r="S483" s="19"/>
      <c r="T483" s="19"/>
      <c r="U483" s="19">
        <f t="shared" si="193"/>
        <v>0</v>
      </c>
      <c r="V483" s="15"/>
      <c r="X483" s="3" t="s">
        <v>142</v>
      </c>
    </row>
    <row r="484" spans="1:24" ht="24" x14ac:dyDescent="0.25">
      <c r="A484" s="26"/>
      <c r="B484" s="26"/>
      <c r="C484" s="28"/>
      <c r="D484" s="30" t="s">
        <v>423</v>
      </c>
      <c r="E484" s="30"/>
      <c r="F484" s="31">
        <f>F485</f>
        <v>2820000</v>
      </c>
      <c r="G484" s="31"/>
      <c r="H484" s="31"/>
      <c r="I484" s="31">
        <f>I485+I489+I495</f>
        <v>6670000</v>
      </c>
      <c r="J484" s="31"/>
      <c r="K484" s="31"/>
      <c r="L484" s="31">
        <f t="shared" ref="L484:U484" si="196">L485+L489+L495</f>
        <v>680000</v>
      </c>
      <c r="M484" s="31">
        <f t="shared" si="196"/>
        <v>5360000</v>
      </c>
      <c r="N484" s="31">
        <f t="shared" si="196"/>
        <v>6040000</v>
      </c>
      <c r="O484" s="18">
        <f t="shared" si="195"/>
        <v>0.90554722638680663</v>
      </c>
      <c r="P484" s="31">
        <f t="shared" si="196"/>
        <v>6040000</v>
      </c>
      <c r="Q484" s="31">
        <f t="shared" si="196"/>
        <v>0</v>
      </c>
      <c r="R484" s="31">
        <f t="shared" si="196"/>
        <v>0</v>
      </c>
      <c r="S484" s="31">
        <f t="shared" si="196"/>
        <v>0</v>
      </c>
      <c r="T484" s="31"/>
      <c r="U484" s="31">
        <f t="shared" si="196"/>
        <v>630000</v>
      </c>
      <c r="V484" s="15"/>
    </row>
    <row r="485" spans="1:24" ht="25.5" x14ac:dyDescent="0.25">
      <c r="A485" s="15"/>
      <c r="B485" s="15"/>
      <c r="C485" s="26"/>
      <c r="D485" s="32" t="s">
        <v>424</v>
      </c>
      <c r="E485" s="32" t="s">
        <v>1090</v>
      </c>
      <c r="F485" s="35">
        <f t="shared" ref="F485:U485" si="197">SUM(F486:F488)</f>
        <v>2820000</v>
      </c>
      <c r="G485" s="35"/>
      <c r="H485" s="35"/>
      <c r="I485" s="35">
        <f t="shared" si="197"/>
        <v>2820000</v>
      </c>
      <c r="J485" s="35" t="s">
        <v>1030</v>
      </c>
      <c r="K485" s="35"/>
      <c r="L485" s="35">
        <f t="shared" si="197"/>
        <v>680000</v>
      </c>
      <c r="M485" s="35">
        <f t="shared" si="197"/>
        <v>1510000</v>
      </c>
      <c r="N485" s="35">
        <f t="shared" si="197"/>
        <v>2190000</v>
      </c>
      <c r="O485" s="55">
        <f t="shared" si="195"/>
        <v>0.77659574468085102</v>
      </c>
      <c r="P485" s="35">
        <f>SUMIF($X$486:$X$488,"DDS",$N$486:$N$488)</f>
        <v>2190000</v>
      </c>
      <c r="Q485" s="35">
        <f>SUMIF($X$486:$X$488,"ADD",$N$486:$N$488)</f>
        <v>0</v>
      </c>
      <c r="R485" s="35">
        <f t="shared" ref="R485" si="198">N485-P485-Q485</f>
        <v>0</v>
      </c>
      <c r="S485" s="35"/>
      <c r="T485" s="27"/>
      <c r="U485" s="27">
        <f t="shared" si="197"/>
        <v>630000</v>
      </c>
      <c r="V485" s="15"/>
    </row>
    <row r="486" spans="1:24" hidden="1" x14ac:dyDescent="0.25">
      <c r="A486" s="15"/>
      <c r="B486" s="15"/>
      <c r="C486" s="28">
        <v>1</v>
      </c>
      <c r="D486" s="21" t="s">
        <v>95</v>
      </c>
      <c r="E486" s="32"/>
      <c r="F486" s="22">
        <v>100000</v>
      </c>
      <c r="G486" s="22"/>
      <c r="H486" s="22"/>
      <c r="I486" s="22">
        <v>100000</v>
      </c>
      <c r="J486" s="22"/>
      <c r="K486" s="22"/>
      <c r="L486" s="19">
        <v>50000</v>
      </c>
      <c r="M486" s="19">
        <f>[1]nov!H473</f>
        <v>50000</v>
      </c>
      <c r="N486" s="19">
        <f t="shared" ref="N486:N488" si="199">L486+M486</f>
        <v>100000</v>
      </c>
      <c r="O486" s="55">
        <f t="shared" si="195"/>
        <v>1</v>
      </c>
      <c r="P486" s="19"/>
      <c r="Q486" s="19"/>
      <c r="R486" s="19"/>
      <c r="S486" s="19"/>
      <c r="T486" s="19"/>
      <c r="U486" s="19">
        <f>I486-N486</f>
        <v>0</v>
      </c>
      <c r="V486" s="15"/>
      <c r="X486" s="3" t="s">
        <v>142</v>
      </c>
    </row>
    <row r="487" spans="1:24" hidden="1" x14ac:dyDescent="0.25">
      <c r="A487" s="26"/>
      <c r="B487" s="26"/>
      <c r="C487" s="28">
        <v>1</v>
      </c>
      <c r="D487" s="21" t="s">
        <v>99</v>
      </c>
      <c r="E487" s="32"/>
      <c r="F487" s="22">
        <v>200000</v>
      </c>
      <c r="G487" s="22"/>
      <c r="H487" s="22"/>
      <c r="I487" s="22">
        <v>200000</v>
      </c>
      <c r="J487" s="22"/>
      <c r="K487" s="22"/>
      <c r="L487" s="19"/>
      <c r="M487" s="19">
        <f>[1]nov!H474</f>
        <v>200000</v>
      </c>
      <c r="N487" s="19">
        <f t="shared" si="199"/>
        <v>200000</v>
      </c>
      <c r="O487" s="55">
        <f t="shared" si="195"/>
        <v>1</v>
      </c>
      <c r="P487" s="19"/>
      <c r="Q487" s="19"/>
      <c r="R487" s="19"/>
      <c r="S487" s="19"/>
      <c r="T487" s="19"/>
      <c r="U487" s="19">
        <f>I487-N487</f>
        <v>0</v>
      </c>
      <c r="V487" s="15"/>
      <c r="X487" s="3" t="s">
        <v>142</v>
      </c>
    </row>
    <row r="488" spans="1:24" hidden="1" x14ac:dyDescent="0.25">
      <c r="A488" s="26"/>
      <c r="B488" s="26"/>
      <c r="C488" s="28">
        <v>1</v>
      </c>
      <c r="D488" s="21" t="s">
        <v>425</v>
      </c>
      <c r="E488" s="32"/>
      <c r="F488" s="22">
        <v>2520000</v>
      </c>
      <c r="G488" s="22"/>
      <c r="H488" s="22"/>
      <c r="I488" s="22">
        <v>2520000</v>
      </c>
      <c r="J488" s="22"/>
      <c r="K488" s="22"/>
      <c r="L488" s="19">
        <v>630000</v>
      </c>
      <c r="M488" s="19">
        <f>[1]nov!H475</f>
        <v>1260000</v>
      </c>
      <c r="N488" s="19">
        <f t="shared" si="199"/>
        <v>1890000</v>
      </c>
      <c r="O488" s="55">
        <f t="shared" si="195"/>
        <v>0.75</v>
      </c>
      <c r="P488" s="19"/>
      <c r="Q488" s="19"/>
      <c r="R488" s="19"/>
      <c r="S488" s="19"/>
      <c r="T488" s="19"/>
      <c r="U488" s="19">
        <f>I488-N488</f>
        <v>630000</v>
      </c>
      <c r="V488" s="15"/>
      <c r="X488" s="3" t="s">
        <v>142</v>
      </c>
    </row>
    <row r="489" spans="1:24" x14ac:dyDescent="0.25">
      <c r="A489" s="26"/>
      <c r="B489" s="26"/>
      <c r="C489" s="28"/>
      <c r="D489" s="21" t="s">
        <v>426</v>
      </c>
      <c r="E489" s="32" t="s">
        <v>1091</v>
      </c>
      <c r="F489" s="22">
        <f>SUM(F490:F494)</f>
        <v>0</v>
      </c>
      <c r="G489" s="22"/>
      <c r="H489" s="22"/>
      <c r="I489" s="22">
        <f t="shared" ref="I489:U489" si="200">SUM(I490:I494)</f>
        <v>1925000</v>
      </c>
      <c r="J489" s="22"/>
      <c r="K489" s="22"/>
      <c r="L489" s="22">
        <f t="shared" si="200"/>
        <v>0</v>
      </c>
      <c r="M489" s="22">
        <f t="shared" si="200"/>
        <v>1925000</v>
      </c>
      <c r="N489" s="22">
        <f t="shared" si="200"/>
        <v>1925000</v>
      </c>
      <c r="O489" s="55">
        <f t="shared" si="195"/>
        <v>1</v>
      </c>
      <c r="P489" s="35">
        <f>SUMIF($X$490:$X$494,"DDS",$N$490:$N$494)</f>
        <v>1925000</v>
      </c>
      <c r="Q489" s="35">
        <f>SUMIF($X$490:$X$494,"ADD",$N$490:$N$494)</f>
        <v>0</v>
      </c>
      <c r="R489" s="35">
        <f t="shared" ref="R489" si="201">N489-P489-Q489</f>
        <v>0</v>
      </c>
      <c r="S489" s="22"/>
      <c r="T489" s="20"/>
      <c r="U489" s="20">
        <f t="shared" si="200"/>
        <v>0</v>
      </c>
      <c r="V489" s="15"/>
    </row>
    <row r="490" spans="1:24" hidden="1" x14ac:dyDescent="0.25">
      <c r="A490" s="26"/>
      <c r="B490" s="26"/>
      <c r="C490" s="28">
        <v>1</v>
      </c>
      <c r="D490" s="21" t="s">
        <v>141</v>
      </c>
      <c r="E490" s="32"/>
      <c r="F490" s="22">
        <v>0</v>
      </c>
      <c r="G490" s="22"/>
      <c r="H490" s="22"/>
      <c r="I490" s="22">
        <v>100000</v>
      </c>
      <c r="J490" s="22"/>
      <c r="K490" s="22"/>
      <c r="L490" s="19"/>
      <c r="M490" s="19">
        <f>[1]nov!H477</f>
        <v>100000</v>
      </c>
      <c r="N490" s="19">
        <f>L490+M490</f>
        <v>100000</v>
      </c>
      <c r="O490" s="55">
        <f t="shared" si="195"/>
        <v>1</v>
      </c>
      <c r="P490" s="19"/>
      <c r="Q490" s="19"/>
      <c r="R490" s="19"/>
      <c r="S490" s="19"/>
      <c r="T490" s="19"/>
      <c r="U490" s="19">
        <f>I490-N490</f>
        <v>0</v>
      </c>
      <c r="V490" s="15"/>
      <c r="X490" s="3" t="s">
        <v>142</v>
      </c>
    </row>
    <row r="491" spans="1:24" hidden="1" x14ac:dyDescent="0.25">
      <c r="A491" s="26"/>
      <c r="B491" s="26"/>
      <c r="C491" s="28">
        <v>1</v>
      </c>
      <c r="D491" s="21" t="s">
        <v>427</v>
      </c>
      <c r="E491" s="32"/>
      <c r="F491" s="22">
        <v>0</v>
      </c>
      <c r="G491" s="22"/>
      <c r="H491" s="22"/>
      <c r="I491" s="22">
        <v>150000</v>
      </c>
      <c r="J491" s="22"/>
      <c r="K491" s="22"/>
      <c r="L491" s="19"/>
      <c r="M491" s="19">
        <f>[1]nov!H478</f>
        <v>150000</v>
      </c>
      <c r="N491" s="19">
        <f t="shared" ref="N491:N494" si="202">L491+M491</f>
        <v>150000</v>
      </c>
      <c r="O491" s="55">
        <f t="shared" si="195"/>
        <v>1</v>
      </c>
      <c r="P491" s="19"/>
      <c r="Q491" s="19"/>
      <c r="R491" s="19"/>
      <c r="S491" s="19"/>
      <c r="T491" s="19"/>
      <c r="U491" s="19">
        <f>I491-N491</f>
        <v>0</v>
      </c>
      <c r="V491" s="15"/>
      <c r="X491" s="3" t="s">
        <v>142</v>
      </c>
    </row>
    <row r="492" spans="1:24" hidden="1" x14ac:dyDescent="0.25">
      <c r="A492" s="26"/>
      <c r="B492" s="26"/>
      <c r="C492" s="28">
        <v>1</v>
      </c>
      <c r="D492" s="21" t="s">
        <v>160</v>
      </c>
      <c r="E492" s="32"/>
      <c r="F492" s="22">
        <v>0</v>
      </c>
      <c r="G492" s="22"/>
      <c r="H492" s="22"/>
      <c r="I492" s="22">
        <v>675000</v>
      </c>
      <c r="J492" s="22"/>
      <c r="K492" s="22"/>
      <c r="L492" s="19"/>
      <c r="M492" s="19">
        <f>[1]nov!H479</f>
        <v>675000</v>
      </c>
      <c r="N492" s="19">
        <f t="shared" si="202"/>
        <v>675000</v>
      </c>
      <c r="O492" s="55">
        <f t="shared" si="195"/>
        <v>1</v>
      </c>
      <c r="P492" s="19"/>
      <c r="Q492" s="19"/>
      <c r="R492" s="19"/>
      <c r="S492" s="19"/>
      <c r="T492" s="19"/>
      <c r="U492" s="19">
        <f>I492-N492</f>
        <v>0</v>
      </c>
      <c r="V492" s="15"/>
      <c r="X492" s="3" t="s">
        <v>142</v>
      </c>
    </row>
    <row r="493" spans="1:24" hidden="1" x14ac:dyDescent="0.25">
      <c r="A493" s="26"/>
      <c r="B493" s="26"/>
      <c r="C493" s="28">
        <v>1</v>
      </c>
      <c r="D493" s="21" t="s">
        <v>147</v>
      </c>
      <c r="E493" s="32"/>
      <c r="F493" s="22">
        <v>0</v>
      </c>
      <c r="G493" s="22"/>
      <c r="H493" s="22"/>
      <c r="I493" s="22">
        <v>600000</v>
      </c>
      <c r="J493" s="22"/>
      <c r="K493" s="22"/>
      <c r="L493" s="19"/>
      <c r="M493" s="19">
        <f>[1]nov!H480</f>
        <v>600000</v>
      </c>
      <c r="N493" s="19">
        <f t="shared" si="202"/>
        <v>600000</v>
      </c>
      <c r="O493" s="55">
        <f t="shared" si="195"/>
        <v>1</v>
      </c>
      <c r="P493" s="19"/>
      <c r="Q493" s="19"/>
      <c r="R493" s="19"/>
      <c r="S493" s="19"/>
      <c r="T493" s="19"/>
      <c r="U493" s="19">
        <f>I493-N493</f>
        <v>0</v>
      </c>
      <c r="V493" s="15"/>
      <c r="X493" s="3" t="s">
        <v>142</v>
      </c>
    </row>
    <row r="494" spans="1:24" hidden="1" x14ac:dyDescent="0.25">
      <c r="A494" s="26"/>
      <c r="B494" s="26"/>
      <c r="C494" s="28">
        <v>1</v>
      </c>
      <c r="D494" s="21" t="s">
        <v>228</v>
      </c>
      <c r="E494" s="32"/>
      <c r="F494" s="22">
        <v>0</v>
      </c>
      <c r="G494" s="22"/>
      <c r="H494" s="22"/>
      <c r="I494" s="22">
        <v>400000</v>
      </c>
      <c r="J494" s="22"/>
      <c r="K494" s="22"/>
      <c r="L494" s="19"/>
      <c r="M494" s="19">
        <f>[1]nov!H481</f>
        <v>400000</v>
      </c>
      <c r="N494" s="19">
        <f t="shared" si="202"/>
        <v>400000</v>
      </c>
      <c r="O494" s="55">
        <f t="shared" si="195"/>
        <v>1</v>
      </c>
      <c r="P494" s="19"/>
      <c r="Q494" s="19"/>
      <c r="R494" s="19"/>
      <c r="S494" s="19"/>
      <c r="T494" s="19"/>
      <c r="U494" s="19">
        <f>I494-N494</f>
        <v>0</v>
      </c>
      <c r="V494" s="15"/>
      <c r="X494" s="3" t="s">
        <v>142</v>
      </c>
    </row>
    <row r="495" spans="1:24" ht="25.5" x14ac:dyDescent="0.25">
      <c r="A495" s="26"/>
      <c r="B495" s="26"/>
      <c r="C495" s="28"/>
      <c r="D495" s="32" t="s">
        <v>428</v>
      </c>
      <c r="E495" s="32" t="s">
        <v>1091</v>
      </c>
      <c r="F495" s="22">
        <f>SUM(F496:F500)</f>
        <v>0</v>
      </c>
      <c r="G495" s="22"/>
      <c r="H495" s="22"/>
      <c r="I495" s="22">
        <f t="shared" ref="I495:U495" si="203">SUM(I496:I500)</f>
        <v>1925000</v>
      </c>
      <c r="J495" s="22"/>
      <c r="K495" s="22"/>
      <c r="L495" s="22">
        <f t="shared" si="203"/>
        <v>0</v>
      </c>
      <c r="M495" s="22">
        <f t="shared" si="203"/>
        <v>1925000</v>
      </c>
      <c r="N495" s="22">
        <f t="shared" si="203"/>
        <v>1925000</v>
      </c>
      <c r="O495" s="55">
        <f t="shared" si="195"/>
        <v>1</v>
      </c>
      <c r="P495" s="35">
        <f>SUMIF($X$496:$X$500,"DDS",$N$496:$N$500)</f>
        <v>1925000</v>
      </c>
      <c r="Q495" s="35">
        <f>SUMIF($X$496:$X$500,"ADD",$N$496:$N$500)</f>
        <v>0</v>
      </c>
      <c r="R495" s="35">
        <f t="shared" ref="R495" si="204">N495-P495-Q495</f>
        <v>0</v>
      </c>
      <c r="S495" s="22"/>
      <c r="T495" s="20"/>
      <c r="U495" s="20">
        <f t="shared" si="203"/>
        <v>0</v>
      </c>
      <c r="V495" s="15"/>
    </row>
    <row r="496" spans="1:24" hidden="1" x14ac:dyDescent="0.25">
      <c r="A496" s="26"/>
      <c r="B496" s="26"/>
      <c r="C496" s="28">
        <v>1</v>
      </c>
      <c r="D496" s="21" t="s">
        <v>141</v>
      </c>
      <c r="E496" s="32"/>
      <c r="F496" s="22">
        <v>0</v>
      </c>
      <c r="G496" s="22"/>
      <c r="H496" s="22"/>
      <c r="I496" s="22">
        <v>100000</v>
      </c>
      <c r="J496" s="22"/>
      <c r="K496" s="22"/>
      <c r="L496" s="19"/>
      <c r="M496" s="19">
        <f>[1]nov!H483</f>
        <v>100000</v>
      </c>
      <c r="N496" s="19">
        <f>L496+M496</f>
        <v>100000</v>
      </c>
      <c r="O496" s="55">
        <f t="shared" si="195"/>
        <v>1</v>
      </c>
      <c r="P496" s="19"/>
      <c r="Q496" s="19"/>
      <c r="R496" s="19"/>
      <c r="S496" s="19"/>
      <c r="T496" s="19"/>
      <c r="U496" s="19">
        <f>I496-N496</f>
        <v>0</v>
      </c>
      <c r="V496" s="15"/>
      <c r="X496" s="3" t="s">
        <v>142</v>
      </c>
    </row>
    <row r="497" spans="1:24" hidden="1" x14ac:dyDescent="0.25">
      <c r="A497" s="26"/>
      <c r="B497" s="26"/>
      <c r="C497" s="28">
        <v>1</v>
      </c>
      <c r="D497" s="21" t="s">
        <v>427</v>
      </c>
      <c r="E497" s="32"/>
      <c r="F497" s="22">
        <v>0</v>
      </c>
      <c r="G497" s="22"/>
      <c r="H497" s="22"/>
      <c r="I497" s="22">
        <v>150000</v>
      </c>
      <c r="J497" s="22"/>
      <c r="K497" s="22"/>
      <c r="L497" s="19"/>
      <c r="M497" s="19">
        <f>[1]nov!H484</f>
        <v>150000</v>
      </c>
      <c r="N497" s="19">
        <f t="shared" ref="N497:N500" si="205">L497+M497</f>
        <v>150000</v>
      </c>
      <c r="O497" s="55">
        <f t="shared" si="195"/>
        <v>1</v>
      </c>
      <c r="P497" s="19"/>
      <c r="Q497" s="19"/>
      <c r="R497" s="19"/>
      <c r="S497" s="19"/>
      <c r="T497" s="19"/>
      <c r="U497" s="19">
        <f>I497-N497</f>
        <v>0</v>
      </c>
      <c r="V497" s="15"/>
      <c r="X497" s="3" t="s">
        <v>142</v>
      </c>
    </row>
    <row r="498" spans="1:24" hidden="1" x14ac:dyDescent="0.25">
      <c r="A498" s="26"/>
      <c r="B498" s="26"/>
      <c r="C498" s="28">
        <v>1</v>
      </c>
      <c r="D498" s="21" t="s">
        <v>429</v>
      </c>
      <c r="E498" s="32"/>
      <c r="F498" s="22">
        <v>0</v>
      </c>
      <c r="G498" s="22"/>
      <c r="H498" s="22"/>
      <c r="I498" s="22">
        <v>675000</v>
      </c>
      <c r="J498" s="22"/>
      <c r="K498" s="22"/>
      <c r="L498" s="19"/>
      <c r="M498" s="19">
        <f>[1]nov!H485</f>
        <v>675000</v>
      </c>
      <c r="N498" s="19">
        <f t="shared" si="205"/>
        <v>675000</v>
      </c>
      <c r="O498" s="55">
        <f t="shared" si="195"/>
        <v>1</v>
      </c>
      <c r="P498" s="19"/>
      <c r="Q498" s="19"/>
      <c r="R498" s="19"/>
      <c r="S498" s="19"/>
      <c r="T498" s="19"/>
      <c r="U498" s="19">
        <f>I498-N498</f>
        <v>0</v>
      </c>
      <c r="V498" s="15"/>
      <c r="X498" s="3" t="s">
        <v>142</v>
      </c>
    </row>
    <row r="499" spans="1:24" hidden="1" x14ac:dyDescent="0.25">
      <c r="A499" s="26"/>
      <c r="B499" s="26"/>
      <c r="C499" s="28">
        <v>1</v>
      </c>
      <c r="D499" s="21" t="s">
        <v>147</v>
      </c>
      <c r="E499" s="32"/>
      <c r="F499" s="22">
        <v>0</v>
      </c>
      <c r="G499" s="22"/>
      <c r="H499" s="22"/>
      <c r="I499" s="22">
        <v>600000</v>
      </c>
      <c r="J499" s="22"/>
      <c r="K499" s="22"/>
      <c r="L499" s="19"/>
      <c r="M499" s="19">
        <f>[1]nov!H486</f>
        <v>600000</v>
      </c>
      <c r="N499" s="19">
        <f t="shared" si="205"/>
        <v>600000</v>
      </c>
      <c r="O499" s="55">
        <f t="shared" si="195"/>
        <v>1</v>
      </c>
      <c r="P499" s="19"/>
      <c r="Q499" s="19"/>
      <c r="R499" s="19"/>
      <c r="S499" s="19"/>
      <c r="T499" s="19"/>
      <c r="U499" s="19">
        <f>I499-N499</f>
        <v>0</v>
      </c>
      <c r="V499" s="15"/>
      <c r="X499" s="3" t="s">
        <v>142</v>
      </c>
    </row>
    <row r="500" spans="1:24" hidden="1" x14ac:dyDescent="0.25">
      <c r="A500" s="26"/>
      <c r="B500" s="26"/>
      <c r="C500" s="28">
        <v>1</v>
      </c>
      <c r="D500" s="21" t="s">
        <v>228</v>
      </c>
      <c r="E500" s="32"/>
      <c r="F500" s="22">
        <v>0</v>
      </c>
      <c r="G500" s="22"/>
      <c r="H500" s="22"/>
      <c r="I500" s="22">
        <v>400000</v>
      </c>
      <c r="J500" s="22"/>
      <c r="K500" s="22"/>
      <c r="L500" s="19"/>
      <c r="M500" s="19">
        <f>[1]nov!H487</f>
        <v>400000</v>
      </c>
      <c r="N500" s="19">
        <f t="shared" si="205"/>
        <v>400000</v>
      </c>
      <c r="O500" s="55">
        <f t="shared" si="195"/>
        <v>1</v>
      </c>
      <c r="P500" s="19"/>
      <c r="Q500" s="19"/>
      <c r="R500" s="19"/>
      <c r="S500" s="19"/>
      <c r="T500" s="19"/>
      <c r="U500" s="19">
        <f>I500-N500</f>
        <v>0</v>
      </c>
      <c r="V500" s="15"/>
      <c r="X500" s="3" t="s">
        <v>142</v>
      </c>
    </row>
    <row r="501" spans="1:24" x14ac:dyDescent="0.25">
      <c r="A501" s="26"/>
      <c r="B501" s="26"/>
      <c r="C501" s="28"/>
      <c r="D501" s="16" t="s">
        <v>430</v>
      </c>
      <c r="E501" s="30"/>
      <c r="F501" s="20">
        <f>F502</f>
        <v>10695000</v>
      </c>
      <c r="G501" s="20"/>
      <c r="H501" s="20"/>
      <c r="I501" s="20">
        <f>I502</f>
        <v>8968000</v>
      </c>
      <c r="J501" s="20"/>
      <c r="K501" s="20"/>
      <c r="L501" s="20">
        <f t="shared" ref="L501:U501" si="206">L502</f>
        <v>0</v>
      </c>
      <c r="M501" s="20">
        <f t="shared" si="206"/>
        <v>8968000</v>
      </c>
      <c r="N501" s="20">
        <f t="shared" si="206"/>
        <v>8968000</v>
      </c>
      <c r="O501" s="18">
        <f t="shared" si="195"/>
        <v>1</v>
      </c>
      <c r="P501" s="20">
        <f t="shared" si="206"/>
        <v>8968000</v>
      </c>
      <c r="Q501" s="20">
        <f t="shared" si="206"/>
        <v>0</v>
      </c>
      <c r="R501" s="20">
        <f t="shared" si="206"/>
        <v>0</v>
      </c>
      <c r="S501" s="20">
        <f t="shared" si="206"/>
        <v>0</v>
      </c>
      <c r="T501" s="20"/>
      <c r="U501" s="20">
        <f t="shared" si="206"/>
        <v>0</v>
      </c>
      <c r="V501" s="15"/>
    </row>
    <row r="502" spans="1:24" ht="25.5" x14ac:dyDescent="0.25">
      <c r="A502" s="26"/>
      <c r="B502" s="26"/>
      <c r="C502" s="28"/>
      <c r="D502" s="32" t="s">
        <v>431</v>
      </c>
      <c r="E502" s="32" t="s">
        <v>1092</v>
      </c>
      <c r="F502" s="22">
        <f>SUM(F503:F518)</f>
        <v>10695000</v>
      </c>
      <c r="G502" s="22"/>
      <c r="H502" s="22"/>
      <c r="I502" s="22">
        <f>SUM(I503:I518)</f>
        <v>8968000</v>
      </c>
      <c r="J502" s="22"/>
      <c r="K502" s="22"/>
      <c r="L502" s="22">
        <f t="shared" ref="L502:U502" si="207">SUM(L503:L518)</f>
        <v>0</v>
      </c>
      <c r="M502" s="22">
        <f t="shared" si="207"/>
        <v>8968000</v>
      </c>
      <c r="N502" s="22">
        <f t="shared" si="207"/>
        <v>8968000</v>
      </c>
      <c r="O502" s="55">
        <f t="shared" si="195"/>
        <v>1</v>
      </c>
      <c r="P502" s="35">
        <f>SUMIF($X$503:$X$518,"DDS",$N$503:$N$518)</f>
        <v>8968000</v>
      </c>
      <c r="Q502" s="35">
        <f>SUMIF($X$503:$X$518,"ADD",$N$503:$N$518)</f>
        <v>0</v>
      </c>
      <c r="R502" s="35">
        <f t="shared" ref="R502" si="208">N502-P502-Q502</f>
        <v>0</v>
      </c>
      <c r="S502" s="22"/>
      <c r="T502" s="20"/>
      <c r="U502" s="20">
        <f t="shared" si="207"/>
        <v>0</v>
      </c>
      <c r="V502" s="15"/>
    </row>
    <row r="503" spans="1:24" hidden="1" x14ac:dyDescent="0.25">
      <c r="A503" s="26"/>
      <c r="B503" s="26"/>
      <c r="C503" s="28">
        <v>2</v>
      </c>
      <c r="D503" s="21" t="s">
        <v>141</v>
      </c>
      <c r="E503" s="32"/>
      <c r="F503" s="22">
        <v>250000</v>
      </c>
      <c r="G503" s="22"/>
      <c r="H503" s="22"/>
      <c r="I503" s="22">
        <v>250000</v>
      </c>
      <c r="J503" s="22"/>
      <c r="K503" s="22"/>
      <c r="L503" s="19"/>
      <c r="M503" s="19">
        <f>[1]nov!H490</f>
        <v>250000</v>
      </c>
      <c r="N503" s="19">
        <f t="shared" ref="N503:N518" si="209">L503+M503</f>
        <v>250000</v>
      </c>
      <c r="O503" s="18">
        <f t="shared" si="195"/>
        <v>1</v>
      </c>
      <c r="P503" s="19"/>
      <c r="Q503" s="19"/>
      <c r="R503" s="19"/>
      <c r="S503" s="19"/>
      <c r="T503" s="19"/>
      <c r="U503" s="19">
        <f t="shared" ref="U503:U518" si="210">I503-N503</f>
        <v>0</v>
      </c>
      <c r="V503" s="15"/>
      <c r="X503" s="3" t="s">
        <v>142</v>
      </c>
    </row>
    <row r="504" spans="1:24" hidden="1" x14ac:dyDescent="0.25">
      <c r="A504" s="26"/>
      <c r="B504" s="26"/>
      <c r="C504" s="28">
        <v>2</v>
      </c>
      <c r="D504" s="21" t="s">
        <v>157</v>
      </c>
      <c r="E504" s="32"/>
      <c r="F504" s="22">
        <v>300000</v>
      </c>
      <c r="G504" s="22"/>
      <c r="H504" s="22"/>
      <c r="I504" s="22">
        <v>273000</v>
      </c>
      <c r="J504" s="22"/>
      <c r="K504" s="22"/>
      <c r="L504" s="19"/>
      <c r="M504" s="19">
        <f>[1]nov!H491</f>
        <v>273000</v>
      </c>
      <c r="N504" s="19">
        <f t="shared" si="209"/>
        <v>273000</v>
      </c>
      <c r="O504" s="18">
        <f t="shared" si="195"/>
        <v>1</v>
      </c>
      <c r="P504" s="19"/>
      <c r="Q504" s="19"/>
      <c r="R504" s="19"/>
      <c r="S504" s="19"/>
      <c r="T504" s="19"/>
      <c r="U504" s="19">
        <f t="shared" si="210"/>
        <v>0</v>
      </c>
      <c r="V504" s="15"/>
      <c r="X504" s="3" t="s">
        <v>142</v>
      </c>
    </row>
    <row r="505" spans="1:24" hidden="1" x14ac:dyDescent="0.25">
      <c r="A505" s="26"/>
      <c r="B505" s="26"/>
      <c r="C505" s="28">
        <v>2</v>
      </c>
      <c r="D505" s="21" t="s">
        <v>432</v>
      </c>
      <c r="E505" s="32"/>
      <c r="F505" s="22">
        <v>2700000</v>
      </c>
      <c r="G505" s="22"/>
      <c r="H505" s="22"/>
      <c r="I505" s="22">
        <v>1620000</v>
      </c>
      <c r="J505" s="22"/>
      <c r="K505" s="22"/>
      <c r="L505" s="19"/>
      <c r="M505" s="19">
        <f>[1]nov!H492</f>
        <v>1620000</v>
      </c>
      <c r="N505" s="19">
        <f t="shared" si="209"/>
        <v>1620000</v>
      </c>
      <c r="O505" s="18">
        <f t="shared" si="195"/>
        <v>1</v>
      </c>
      <c r="P505" s="19"/>
      <c r="Q505" s="19"/>
      <c r="R505" s="19"/>
      <c r="S505" s="19"/>
      <c r="T505" s="19"/>
      <c r="U505" s="19">
        <f t="shared" si="210"/>
        <v>0</v>
      </c>
      <c r="V505" s="15"/>
      <c r="X505" s="3" t="s">
        <v>142</v>
      </c>
    </row>
    <row r="506" spans="1:24" hidden="1" x14ac:dyDescent="0.25">
      <c r="A506" s="26"/>
      <c r="B506" s="26"/>
      <c r="C506" s="28">
        <v>2</v>
      </c>
      <c r="D506" s="21" t="s">
        <v>147</v>
      </c>
      <c r="E506" s="32"/>
      <c r="F506" s="22">
        <v>1800000</v>
      </c>
      <c r="G506" s="22"/>
      <c r="H506" s="22"/>
      <c r="I506" s="22">
        <v>1200000</v>
      </c>
      <c r="J506" s="22"/>
      <c r="K506" s="22"/>
      <c r="L506" s="19"/>
      <c r="M506" s="19">
        <f>[1]nov!H493</f>
        <v>1200000</v>
      </c>
      <c r="N506" s="19">
        <f t="shared" si="209"/>
        <v>1200000</v>
      </c>
      <c r="O506" s="18">
        <f t="shared" si="195"/>
        <v>1</v>
      </c>
      <c r="P506" s="19"/>
      <c r="Q506" s="19"/>
      <c r="R506" s="19"/>
      <c r="S506" s="19"/>
      <c r="T506" s="19"/>
      <c r="U506" s="19">
        <f t="shared" si="210"/>
        <v>0</v>
      </c>
      <c r="V506" s="15"/>
      <c r="X506" s="3" t="s">
        <v>142</v>
      </c>
    </row>
    <row r="507" spans="1:24" hidden="1" x14ac:dyDescent="0.25">
      <c r="A507" s="26"/>
      <c r="B507" s="26"/>
      <c r="C507" s="28">
        <v>2</v>
      </c>
      <c r="D507" s="21" t="s">
        <v>228</v>
      </c>
      <c r="E507" s="32"/>
      <c r="F507" s="22">
        <v>900000</v>
      </c>
      <c r="G507" s="22"/>
      <c r="H507" s="22"/>
      <c r="I507" s="22">
        <v>800000</v>
      </c>
      <c r="J507" s="22"/>
      <c r="K507" s="22"/>
      <c r="L507" s="19"/>
      <c r="M507" s="19">
        <f>[1]nov!H494</f>
        <v>800000</v>
      </c>
      <c r="N507" s="19">
        <f t="shared" si="209"/>
        <v>800000</v>
      </c>
      <c r="O507" s="18">
        <f t="shared" si="195"/>
        <v>1</v>
      </c>
      <c r="P507" s="19"/>
      <c r="Q507" s="19"/>
      <c r="R507" s="19"/>
      <c r="S507" s="19"/>
      <c r="T507" s="19"/>
      <c r="U507" s="19">
        <f t="shared" si="210"/>
        <v>0</v>
      </c>
      <c r="V507" s="15"/>
      <c r="X507" s="3" t="s">
        <v>142</v>
      </c>
    </row>
    <row r="508" spans="1:24" hidden="1" x14ac:dyDescent="0.25">
      <c r="A508" s="26"/>
      <c r="B508" s="26"/>
      <c r="C508" s="28">
        <v>2</v>
      </c>
      <c r="D508" s="21" t="s">
        <v>433</v>
      </c>
      <c r="E508" s="32"/>
      <c r="F508" s="22">
        <v>1050000</v>
      </c>
      <c r="G508" s="22"/>
      <c r="H508" s="22"/>
      <c r="I508" s="22">
        <v>1091000</v>
      </c>
      <c r="J508" s="22"/>
      <c r="K508" s="22"/>
      <c r="L508" s="19"/>
      <c r="M508" s="19">
        <f>[1]nov!H495</f>
        <v>1091000</v>
      </c>
      <c r="N508" s="19">
        <f t="shared" si="209"/>
        <v>1091000</v>
      </c>
      <c r="O508" s="18">
        <f t="shared" si="195"/>
        <v>1</v>
      </c>
      <c r="P508" s="19"/>
      <c r="Q508" s="19"/>
      <c r="R508" s="19"/>
      <c r="S508" s="19"/>
      <c r="T508" s="19"/>
      <c r="U508" s="19">
        <f t="shared" si="210"/>
        <v>0</v>
      </c>
      <c r="V508" s="15"/>
      <c r="X508" s="3" t="s">
        <v>142</v>
      </c>
    </row>
    <row r="509" spans="1:24" hidden="1" x14ac:dyDescent="0.25">
      <c r="A509" s="26"/>
      <c r="B509" s="26"/>
      <c r="C509" s="28">
        <v>2</v>
      </c>
      <c r="D509" s="21" t="s">
        <v>434</v>
      </c>
      <c r="E509" s="32"/>
      <c r="F509" s="22">
        <v>450000</v>
      </c>
      <c r="G509" s="22"/>
      <c r="H509" s="22"/>
      <c r="I509" s="22">
        <v>450000</v>
      </c>
      <c r="J509" s="22"/>
      <c r="K509" s="22"/>
      <c r="L509" s="19"/>
      <c r="M509" s="19">
        <f>[1]nov!H496</f>
        <v>450000</v>
      </c>
      <c r="N509" s="19">
        <f t="shared" si="209"/>
        <v>450000</v>
      </c>
      <c r="O509" s="18">
        <f t="shared" si="195"/>
        <v>1</v>
      </c>
      <c r="P509" s="19"/>
      <c r="Q509" s="19"/>
      <c r="R509" s="19"/>
      <c r="S509" s="19"/>
      <c r="T509" s="19"/>
      <c r="U509" s="19">
        <f t="shared" si="210"/>
        <v>0</v>
      </c>
      <c r="V509" s="15"/>
      <c r="X509" s="3" t="s">
        <v>142</v>
      </c>
    </row>
    <row r="510" spans="1:24" hidden="1" x14ac:dyDescent="0.25">
      <c r="A510" s="26"/>
      <c r="B510" s="26"/>
      <c r="C510" s="28">
        <v>2</v>
      </c>
      <c r="D510" s="21" t="s">
        <v>435</v>
      </c>
      <c r="E510" s="32"/>
      <c r="F510" s="22">
        <v>1008000</v>
      </c>
      <c r="G510" s="22"/>
      <c r="H510" s="22"/>
      <c r="I510" s="22">
        <v>0</v>
      </c>
      <c r="J510" s="22"/>
      <c r="K510" s="22"/>
      <c r="L510" s="19"/>
      <c r="M510" s="19">
        <f>[1]nov!H497</f>
        <v>0</v>
      </c>
      <c r="N510" s="19">
        <f t="shared" si="209"/>
        <v>0</v>
      </c>
      <c r="O510" s="18" t="e">
        <f t="shared" si="195"/>
        <v>#DIV/0!</v>
      </c>
      <c r="P510" s="19"/>
      <c r="Q510" s="19"/>
      <c r="R510" s="19"/>
      <c r="S510" s="19"/>
      <c r="T510" s="19"/>
      <c r="U510" s="19">
        <f t="shared" si="210"/>
        <v>0</v>
      </c>
      <c r="V510" s="15"/>
      <c r="X510" s="3" t="s">
        <v>142</v>
      </c>
    </row>
    <row r="511" spans="1:24" hidden="1" x14ac:dyDescent="0.25">
      <c r="A511" s="26"/>
      <c r="B511" s="26"/>
      <c r="C511" s="28">
        <v>2</v>
      </c>
      <c r="D511" s="21" t="s">
        <v>436</v>
      </c>
      <c r="E511" s="32"/>
      <c r="F511" s="22">
        <v>792000</v>
      </c>
      <c r="G511" s="22"/>
      <c r="H511" s="22"/>
      <c r="I511" s="22">
        <v>0</v>
      </c>
      <c r="J511" s="22"/>
      <c r="K511" s="22"/>
      <c r="L511" s="19"/>
      <c r="M511" s="19">
        <f>[1]nov!H498</f>
        <v>0</v>
      </c>
      <c r="N511" s="19">
        <f t="shared" si="209"/>
        <v>0</v>
      </c>
      <c r="O511" s="18" t="e">
        <f t="shared" si="195"/>
        <v>#DIV/0!</v>
      </c>
      <c r="P511" s="19"/>
      <c r="Q511" s="19"/>
      <c r="R511" s="19"/>
      <c r="S511" s="19"/>
      <c r="T511" s="19"/>
      <c r="U511" s="19">
        <f t="shared" si="210"/>
        <v>0</v>
      </c>
      <c r="V511" s="15"/>
      <c r="X511" s="3" t="s">
        <v>142</v>
      </c>
    </row>
    <row r="512" spans="1:24" hidden="1" x14ac:dyDescent="0.25">
      <c r="A512" s="26"/>
      <c r="B512" s="26"/>
      <c r="C512" s="28">
        <v>2</v>
      </c>
      <c r="D512" s="21" t="s">
        <v>437</v>
      </c>
      <c r="E512" s="32"/>
      <c r="F512" s="22">
        <v>920000</v>
      </c>
      <c r="G512" s="22"/>
      <c r="H512" s="22"/>
      <c r="I512" s="22">
        <v>0</v>
      </c>
      <c r="J512" s="22"/>
      <c r="K512" s="22"/>
      <c r="L512" s="19"/>
      <c r="M512" s="19">
        <f>[1]nov!H499</f>
        <v>0</v>
      </c>
      <c r="N512" s="19">
        <f t="shared" si="209"/>
        <v>0</v>
      </c>
      <c r="O512" s="18" t="e">
        <f t="shared" si="195"/>
        <v>#DIV/0!</v>
      </c>
      <c r="P512" s="19"/>
      <c r="Q512" s="19"/>
      <c r="R512" s="19"/>
      <c r="S512" s="19"/>
      <c r="T512" s="19"/>
      <c r="U512" s="19">
        <f t="shared" si="210"/>
        <v>0</v>
      </c>
      <c r="V512" s="15"/>
      <c r="X512" s="3" t="s">
        <v>142</v>
      </c>
    </row>
    <row r="513" spans="1:24" hidden="1" x14ac:dyDescent="0.25">
      <c r="A513" s="26"/>
      <c r="B513" s="26"/>
      <c r="C513" s="28">
        <v>2</v>
      </c>
      <c r="D513" s="21" t="s">
        <v>438</v>
      </c>
      <c r="E513" s="32"/>
      <c r="F513" s="22">
        <v>200000</v>
      </c>
      <c r="G513" s="22"/>
      <c r="H513" s="22"/>
      <c r="I513" s="22">
        <v>0</v>
      </c>
      <c r="J513" s="22"/>
      <c r="K513" s="22"/>
      <c r="L513" s="19"/>
      <c r="M513" s="19">
        <f>[1]nov!H500</f>
        <v>0</v>
      </c>
      <c r="N513" s="19">
        <f t="shared" si="209"/>
        <v>0</v>
      </c>
      <c r="O513" s="18" t="e">
        <f t="shared" si="195"/>
        <v>#DIV/0!</v>
      </c>
      <c r="P513" s="19"/>
      <c r="Q513" s="19"/>
      <c r="R513" s="19"/>
      <c r="S513" s="19"/>
      <c r="T513" s="19"/>
      <c r="U513" s="19">
        <f t="shared" si="210"/>
        <v>0</v>
      </c>
      <c r="V513" s="15"/>
      <c r="X513" s="3" t="s">
        <v>142</v>
      </c>
    </row>
    <row r="514" spans="1:24" hidden="1" x14ac:dyDescent="0.25">
      <c r="A514" s="26"/>
      <c r="B514" s="26"/>
      <c r="C514" s="28">
        <v>2</v>
      </c>
      <c r="D514" s="21" t="s">
        <v>439</v>
      </c>
      <c r="E514" s="32"/>
      <c r="F514" s="22">
        <v>325000</v>
      </c>
      <c r="G514" s="22"/>
      <c r="H514" s="22"/>
      <c r="I514" s="22">
        <v>290000</v>
      </c>
      <c r="J514" s="22"/>
      <c r="K514" s="22"/>
      <c r="L514" s="19"/>
      <c r="M514" s="19">
        <f>[1]nov!H501</f>
        <v>290000</v>
      </c>
      <c r="N514" s="19">
        <f t="shared" si="209"/>
        <v>290000</v>
      </c>
      <c r="O514" s="18">
        <f t="shared" si="195"/>
        <v>1</v>
      </c>
      <c r="P514" s="19"/>
      <c r="Q514" s="19"/>
      <c r="R514" s="19"/>
      <c r="S514" s="19"/>
      <c r="T514" s="19"/>
      <c r="U514" s="19">
        <f t="shared" si="210"/>
        <v>0</v>
      </c>
      <c r="V514" s="15"/>
      <c r="X514" s="3" t="s">
        <v>142</v>
      </c>
    </row>
    <row r="515" spans="1:24" hidden="1" x14ac:dyDescent="0.25">
      <c r="A515" s="26"/>
      <c r="B515" s="26"/>
      <c r="C515" s="28">
        <v>2</v>
      </c>
      <c r="D515" s="21" t="s">
        <v>440</v>
      </c>
      <c r="E515" s="32"/>
      <c r="F515" s="22">
        <v>0</v>
      </c>
      <c r="G515" s="22"/>
      <c r="H515" s="22"/>
      <c r="I515" s="22">
        <v>840000</v>
      </c>
      <c r="J515" s="22"/>
      <c r="K515" s="22"/>
      <c r="L515" s="19"/>
      <c r="M515" s="19">
        <f>[1]nov!H502</f>
        <v>840000</v>
      </c>
      <c r="N515" s="19">
        <f t="shared" si="209"/>
        <v>840000</v>
      </c>
      <c r="O515" s="18">
        <f t="shared" si="195"/>
        <v>1</v>
      </c>
      <c r="P515" s="19"/>
      <c r="Q515" s="19"/>
      <c r="R515" s="19"/>
      <c r="S515" s="19"/>
      <c r="T515" s="19"/>
      <c r="U515" s="19">
        <f t="shared" si="210"/>
        <v>0</v>
      </c>
      <c r="V515" s="15"/>
      <c r="X515" s="3" t="s">
        <v>142</v>
      </c>
    </row>
    <row r="516" spans="1:24" hidden="1" x14ac:dyDescent="0.25">
      <c r="A516" s="26"/>
      <c r="B516" s="26"/>
      <c r="C516" s="28">
        <v>2</v>
      </c>
      <c r="D516" s="21" t="s">
        <v>441</v>
      </c>
      <c r="E516" s="32"/>
      <c r="F516" s="22">
        <v>0</v>
      </c>
      <c r="G516" s="22"/>
      <c r="H516" s="22"/>
      <c r="I516" s="22">
        <v>1950000</v>
      </c>
      <c r="J516" s="22"/>
      <c r="K516" s="22"/>
      <c r="L516" s="19"/>
      <c r="M516" s="19">
        <f>[1]nov!H503</f>
        <v>1950000</v>
      </c>
      <c r="N516" s="19">
        <f t="shared" si="209"/>
        <v>1950000</v>
      </c>
      <c r="O516" s="18">
        <f t="shared" si="195"/>
        <v>1</v>
      </c>
      <c r="P516" s="19"/>
      <c r="Q516" s="19"/>
      <c r="R516" s="19"/>
      <c r="S516" s="19"/>
      <c r="T516" s="19"/>
      <c r="U516" s="19">
        <f t="shared" si="210"/>
        <v>0</v>
      </c>
      <c r="V516" s="15"/>
      <c r="X516" s="3" t="s">
        <v>142</v>
      </c>
    </row>
    <row r="517" spans="1:24" hidden="1" x14ac:dyDescent="0.25">
      <c r="A517" s="26"/>
      <c r="B517" s="26"/>
      <c r="C517" s="28">
        <v>2</v>
      </c>
      <c r="D517" s="21" t="s">
        <v>442</v>
      </c>
      <c r="E517" s="32"/>
      <c r="F517" s="22">
        <v>0</v>
      </c>
      <c r="G517" s="22"/>
      <c r="H517" s="22"/>
      <c r="I517" s="22">
        <v>90000</v>
      </c>
      <c r="J517" s="22"/>
      <c r="K517" s="22"/>
      <c r="L517" s="19"/>
      <c r="M517" s="19">
        <f>[1]nov!H504</f>
        <v>90000</v>
      </c>
      <c r="N517" s="19">
        <f t="shared" si="209"/>
        <v>90000</v>
      </c>
      <c r="O517" s="18">
        <f t="shared" si="195"/>
        <v>1</v>
      </c>
      <c r="P517" s="19"/>
      <c r="Q517" s="19"/>
      <c r="R517" s="19"/>
      <c r="S517" s="19"/>
      <c r="T517" s="19"/>
      <c r="U517" s="19">
        <f t="shared" si="210"/>
        <v>0</v>
      </c>
      <c r="V517" s="15"/>
      <c r="X517" s="3" t="s">
        <v>142</v>
      </c>
    </row>
    <row r="518" spans="1:24" hidden="1" x14ac:dyDescent="0.25">
      <c r="A518" s="26"/>
      <c r="B518" s="26"/>
      <c r="C518" s="28">
        <v>2</v>
      </c>
      <c r="D518" s="21" t="s">
        <v>443</v>
      </c>
      <c r="E518" s="32"/>
      <c r="F518" s="22">
        <v>0</v>
      </c>
      <c r="G518" s="22"/>
      <c r="H518" s="22"/>
      <c r="I518" s="22">
        <v>114000</v>
      </c>
      <c r="J518" s="22"/>
      <c r="K518" s="22"/>
      <c r="L518" s="19"/>
      <c r="M518" s="19">
        <f>[1]nov!H505</f>
        <v>114000</v>
      </c>
      <c r="N518" s="19">
        <f t="shared" si="209"/>
        <v>114000</v>
      </c>
      <c r="O518" s="18">
        <f t="shared" si="195"/>
        <v>1</v>
      </c>
      <c r="P518" s="19"/>
      <c r="Q518" s="19"/>
      <c r="R518" s="19"/>
      <c r="S518" s="19"/>
      <c r="T518" s="19"/>
      <c r="U518" s="19">
        <f t="shared" si="210"/>
        <v>0</v>
      </c>
      <c r="V518" s="15"/>
      <c r="X518" s="3" t="s">
        <v>142</v>
      </c>
    </row>
    <row r="519" spans="1:24" ht="24" x14ac:dyDescent="0.25">
      <c r="A519" s="26"/>
      <c r="B519" s="26"/>
      <c r="C519" s="28"/>
      <c r="D519" s="30" t="s">
        <v>444</v>
      </c>
      <c r="E519" s="30"/>
      <c r="F519" s="20">
        <f>F520+F564</f>
        <v>404272794</v>
      </c>
      <c r="G519" s="20"/>
      <c r="H519" s="20"/>
      <c r="I519" s="20">
        <f>I520+I564</f>
        <v>470650094</v>
      </c>
      <c r="J519" s="20"/>
      <c r="K519" s="20"/>
      <c r="L519" s="20">
        <f t="shared" ref="L519:U519" si="211">L520+L564</f>
        <v>36150000</v>
      </c>
      <c r="M519" s="20">
        <f t="shared" si="211"/>
        <v>411934500</v>
      </c>
      <c r="N519" s="20">
        <f t="shared" si="211"/>
        <v>448084500</v>
      </c>
      <c r="O519" s="18">
        <f t="shared" si="195"/>
        <v>0.95205441518513756</v>
      </c>
      <c r="P519" s="20">
        <f t="shared" ref="P519:S519" si="212">P520+P564</f>
        <v>448084500</v>
      </c>
      <c r="Q519" s="20">
        <f t="shared" si="212"/>
        <v>0</v>
      </c>
      <c r="R519" s="20">
        <f t="shared" si="212"/>
        <v>0</v>
      </c>
      <c r="S519" s="20">
        <f t="shared" si="212"/>
        <v>0</v>
      </c>
      <c r="T519" s="20"/>
      <c r="U519" s="20">
        <f t="shared" si="211"/>
        <v>22565594</v>
      </c>
      <c r="V519" s="15"/>
    </row>
    <row r="520" spans="1:24" x14ac:dyDescent="0.25">
      <c r="A520" s="26"/>
      <c r="B520" s="26"/>
      <c r="C520" s="28"/>
      <c r="D520" s="16" t="s">
        <v>445</v>
      </c>
      <c r="E520" s="30"/>
      <c r="F520" s="20">
        <f>F521</f>
        <v>44272794</v>
      </c>
      <c r="G520" s="20"/>
      <c r="H520" s="20"/>
      <c r="I520" s="20">
        <f>I521</f>
        <v>110650094</v>
      </c>
      <c r="J520" s="20"/>
      <c r="K520" s="20"/>
      <c r="L520" s="20">
        <f t="shared" ref="L520:U520" si="213">L521</f>
        <v>6150000</v>
      </c>
      <c r="M520" s="20">
        <f t="shared" si="213"/>
        <v>81934500</v>
      </c>
      <c r="N520" s="20">
        <f t="shared" si="213"/>
        <v>88084500</v>
      </c>
      <c r="O520" s="18">
        <f t="shared" si="195"/>
        <v>0.79606349001384491</v>
      </c>
      <c r="P520" s="20">
        <f t="shared" si="213"/>
        <v>88084500</v>
      </c>
      <c r="Q520" s="20">
        <f t="shared" si="213"/>
        <v>0</v>
      </c>
      <c r="R520" s="20">
        <f t="shared" si="213"/>
        <v>0</v>
      </c>
      <c r="S520" s="20">
        <f t="shared" si="213"/>
        <v>0</v>
      </c>
      <c r="T520" s="20"/>
      <c r="U520" s="20">
        <f t="shared" si="213"/>
        <v>22565594</v>
      </c>
      <c r="V520" s="15"/>
    </row>
    <row r="521" spans="1:24" ht="25.5" x14ac:dyDescent="0.25">
      <c r="A521" s="15"/>
      <c r="B521" s="15"/>
      <c r="C521" s="26"/>
      <c r="D521" s="21" t="s">
        <v>446</v>
      </c>
      <c r="E521" s="32" t="s">
        <v>1093</v>
      </c>
      <c r="F521" s="56">
        <f>SUM(F522:F533)</f>
        <v>44272794</v>
      </c>
      <c r="G521" s="56"/>
      <c r="H521" s="56"/>
      <c r="I521" s="56">
        <f>SUM(I522:I563)</f>
        <v>110650094</v>
      </c>
      <c r="J521" s="56"/>
      <c r="K521" s="56"/>
      <c r="L521" s="56">
        <f>SUM(L522:L563)</f>
        <v>6150000</v>
      </c>
      <c r="M521" s="56">
        <f t="shared" ref="M521:U521" si="214">SUM(M522:M563)</f>
        <v>81934500</v>
      </c>
      <c r="N521" s="56">
        <f t="shared" si="214"/>
        <v>88084500</v>
      </c>
      <c r="O521" s="55">
        <f t="shared" si="195"/>
        <v>0.79606349001384491</v>
      </c>
      <c r="P521" s="35">
        <f>SUMIF($X$522:$X$563,"DDS",$N$522:$N$563)</f>
        <v>88084500</v>
      </c>
      <c r="Q521" s="35">
        <f>SUMIF($X$522:$X$563,"ADD",$N$522:$N$563)</f>
        <v>0</v>
      </c>
      <c r="R521" s="35">
        <f t="shared" ref="R521" si="215">N521-P521-Q521</f>
        <v>0</v>
      </c>
      <c r="S521" s="56"/>
      <c r="T521" s="29"/>
      <c r="U521" s="29">
        <f t="shared" si="214"/>
        <v>22565594</v>
      </c>
      <c r="V521" s="15"/>
    </row>
    <row r="522" spans="1:24" x14ac:dyDescent="0.25">
      <c r="A522" s="15"/>
      <c r="B522" s="15"/>
      <c r="C522" s="28">
        <v>1</v>
      </c>
      <c r="D522" s="21" t="s">
        <v>447</v>
      </c>
      <c r="E522" s="32"/>
      <c r="F522" s="22">
        <v>12500000</v>
      </c>
      <c r="G522" s="22"/>
      <c r="H522" s="22"/>
      <c r="I522" s="22">
        <v>4000000</v>
      </c>
      <c r="J522" s="22"/>
      <c r="K522" s="22"/>
      <c r="L522" s="19">
        <v>800000</v>
      </c>
      <c r="M522" s="19">
        <f>[1]nov!H509</f>
        <v>3200000</v>
      </c>
      <c r="N522" s="19">
        <f t="shared" ref="N522:N533" si="216">L522+M522</f>
        <v>4000000</v>
      </c>
      <c r="O522" s="18">
        <f t="shared" si="195"/>
        <v>1</v>
      </c>
      <c r="P522" s="19"/>
      <c r="Q522" s="19"/>
      <c r="R522" s="19"/>
      <c r="S522" s="19"/>
      <c r="T522" s="19"/>
      <c r="U522" s="19">
        <f t="shared" ref="U522:U563" si="217">I522-N522</f>
        <v>0</v>
      </c>
      <c r="V522" s="15"/>
      <c r="X522" s="3" t="s">
        <v>142</v>
      </c>
    </row>
    <row r="523" spans="1:24" x14ac:dyDescent="0.25">
      <c r="A523" s="15"/>
      <c r="B523" s="15"/>
      <c r="C523" s="28">
        <v>2</v>
      </c>
      <c r="D523" s="21" t="s">
        <v>448</v>
      </c>
      <c r="E523" s="32"/>
      <c r="F523" s="22">
        <v>5383976</v>
      </c>
      <c r="G523" s="22"/>
      <c r="H523" s="22"/>
      <c r="I523" s="22">
        <v>0</v>
      </c>
      <c r="J523" s="22"/>
      <c r="K523" s="22"/>
      <c r="L523" s="19"/>
      <c r="M523" s="19">
        <f>[1]nov!H510</f>
        <v>0</v>
      </c>
      <c r="N523" s="19">
        <f t="shared" si="216"/>
        <v>0</v>
      </c>
      <c r="O523" s="18" t="e">
        <f t="shared" si="195"/>
        <v>#DIV/0!</v>
      </c>
      <c r="P523" s="19"/>
      <c r="Q523" s="19"/>
      <c r="R523" s="19"/>
      <c r="S523" s="19"/>
      <c r="T523" s="19"/>
      <c r="U523" s="19">
        <f t="shared" si="217"/>
        <v>0</v>
      </c>
      <c r="V523" s="15"/>
      <c r="X523" s="3" t="s">
        <v>114</v>
      </c>
    </row>
    <row r="524" spans="1:24" x14ac:dyDescent="0.25">
      <c r="A524" s="15"/>
      <c r="B524" s="15"/>
      <c r="C524" s="28">
        <v>2</v>
      </c>
      <c r="D524" s="21" t="s">
        <v>449</v>
      </c>
      <c r="E524" s="32"/>
      <c r="F524" s="22">
        <v>500000</v>
      </c>
      <c r="G524" s="22"/>
      <c r="H524" s="22"/>
      <c r="I524" s="22">
        <v>6000000</v>
      </c>
      <c r="J524" s="22"/>
      <c r="K524" s="22"/>
      <c r="L524" s="19">
        <v>1000000</v>
      </c>
      <c r="M524" s="19">
        <f>[1]nov!H511</f>
        <v>4000000</v>
      </c>
      <c r="N524" s="19">
        <f t="shared" si="216"/>
        <v>5000000</v>
      </c>
      <c r="O524" s="18">
        <f t="shared" si="195"/>
        <v>0.83333333333333337</v>
      </c>
      <c r="P524" s="19"/>
      <c r="Q524" s="19"/>
      <c r="R524" s="19"/>
      <c r="S524" s="19"/>
      <c r="T524" s="19"/>
      <c r="U524" s="19">
        <f t="shared" si="217"/>
        <v>1000000</v>
      </c>
      <c r="V524" s="15"/>
      <c r="X524" s="3" t="s">
        <v>142</v>
      </c>
    </row>
    <row r="525" spans="1:24" x14ac:dyDescent="0.25">
      <c r="A525" s="15"/>
      <c r="B525" s="15"/>
      <c r="C525" s="28">
        <v>2</v>
      </c>
      <c r="D525" s="21" t="s">
        <v>450</v>
      </c>
      <c r="E525" s="32"/>
      <c r="F525" s="22">
        <v>500000</v>
      </c>
      <c r="G525" s="22"/>
      <c r="H525" s="22"/>
      <c r="I525" s="22">
        <v>6630000</v>
      </c>
      <c r="J525" s="22"/>
      <c r="K525" s="22"/>
      <c r="L525" s="19">
        <v>1275000</v>
      </c>
      <c r="M525" s="19">
        <f>[1]nov!H512</f>
        <v>5100000</v>
      </c>
      <c r="N525" s="19">
        <f t="shared" si="216"/>
        <v>6375000</v>
      </c>
      <c r="O525" s="18">
        <f t="shared" si="195"/>
        <v>0.96153846153846156</v>
      </c>
      <c r="P525" s="19"/>
      <c r="Q525" s="19"/>
      <c r="R525" s="19"/>
      <c r="S525" s="19"/>
      <c r="T525" s="19"/>
      <c r="U525" s="19">
        <f t="shared" si="217"/>
        <v>255000</v>
      </c>
      <c r="V525" s="15"/>
      <c r="X525" s="3" t="s">
        <v>142</v>
      </c>
    </row>
    <row r="526" spans="1:24" x14ac:dyDescent="0.25">
      <c r="A526" s="15"/>
      <c r="B526" s="15"/>
      <c r="C526" s="28">
        <v>2</v>
      </c>
      <c r="D526" s="21" t="s">
        <v>451</v>
      </c>
      <c r="E526" s="32"/>
      <c r="F526" s="22">
        <v>10000000</v>
      </c>
      <c r="G526" s="22"/>
      <c r="H526" s="22"/>
      <c r="I526" s="22">
        <v>16520300</v>
      </c>
      <c r="J526" s="22"/>
      <c r="K526" s="22"/>
      <c r="L526" s="19"/>
      <c r="M526" s="19">
        <f>[1]nov!H513</f>
        <v>15659000</v>
      </c>
      <c r="N526" s="19">
        <f t="shared" si="216"/>
        <v>15659000</v>
      </c>
      <c r="O526" s="18">
        <f t="shared" si="195"/>
        <v>0.94786414290297394</v>
      </c>
      <c r="P526" s="19"/>
      <c r="Q526" s="19"/>
      <c r="R526" s="19"/>
      <c r="S526" s="19"/>
      <c r="T526" s="19"/>
      <c r="U526" s="19">
        <f t="shared" si="217"/>
        <v>861300</v>
      </c>
      <c r="V526" s="15"/>
      <c r="X526" s="3" t="s">
        <v>142</v>
      </c>
    </row>
    <row r="527" spans="1:24" x14ac:dyDescent="0.25">
      <c r="A527" s="15"/>
      <c r="B527" s="15"/>
      <c r="C527" s="28">
        <v>2</v>
      </c>
      <c r="D527" s="21" t="s">
        <v>452</v>
      </c>
      <c r="E527" s="32"/>
      <c r="F527" s="22">
        <v>750000</v>
      </c>
      <c r="G527" s="22"/>
      <c r="H527" s="22"/>
      <c r="I527" s="22">
        <v>16000000</v>
      </c>
      <c r="J527" s="22"/>
      <c r="K527" s="22"/>
      <c r="L527" s="19">
        <v>2400000</v>
      </c>
      <c r="M527" s="19">
        <f>[1]nov!H514</f>
        <v>13600000</v>
      </c>
      <c r="N527" s="19">
        <f t="shared" si="216"/>
        <v>16000000</v>
      </c>
      <c r="O527" s="18">
        <f t="shared" si="195"/>
        <v>1</v>
      </c>
      <c r="P527" s="19"/>
      <c r="Q527" s="19"/>
      <c r="R527" s="19"/>
      <c r="S527" s="19"/>
      <c r="T527" s="19"/>
      <c r="U527" s="19">
        <f t="shared" si="217"/>
        <v>0</v>
      </c>
      <c r="V527" s="15"/>
      <c r="X527" s="3" t="s">
        <v>142</v>
      </c>
    </row>
    <row r="528" spans="1:24" x14ac:dyDescent="0.25">
      <c r="A528" s="15"/>
      <c r="B528" s="15"/>
      <c r="C528" s="28">
        <v>2</v>
      </c>
      <c r="D528" s="21" t="s">
        <v>453</v>
      </c>
      <c r="E528" s="32"/>
      <c r="F528" s="22">
        <v>2700000</v>
      </c>
      <c r="G528" s="22"/>
      <c r="H528" s="22"/>
      <c r="I528" s="22">
        <v>7020000</v>
      </c>
      <c r="J528" s="22"/>
      <c r="K528" s="22"/>
      <c r="L528" s="19"/>
      <c r="M528" s="19">
        <f>[1]nov!H515</f>
        <v>6993000</v>
      </c>
      <c r="N528" s="19">
        <f t="shared" si="216"/>
        <v>6993000</v>
      </c>
      <c r="O528" s="18">
        <f t="shared" si="195"/>
        <v>0.99615384615384617</v>
      </c>
      <c r="P528" s="19"/>
      <c r="Q528" s="19"/>
      <c r="R528" s="19"/>
      <c r="S528" s="19"/>
      <c r="T528" s="19"/>
      <c r="U528" s="19">
        <f t="shared" si="217"/>
        <v>27000</v>
      </c>
      <c r="V528" s="15"/>
      <c r="X528" s="3" t="s">
        <v>142</v>
      </c>
    </row>
    <row r="529" spans="1:24" x14ac:dyDescent="0.25">
      <c r="A529" s="15"/>
      <c r="B529" s="15"/>
      <c r="C529" s="28">
        <v>2</v>
      </c>
      <c r="D529" s="21" t="s">
        <v>454</v>
      </c>
      <c r="E529" s="32"/>
      <c r="F529" s="22">
        <v>3240000</v>
      </c>
      <c r="G529" s="22"/>
      <c r="H529" s="22"/>
      <c r="I529" s="22">
        <v>8100000</v>
      </c>
      <c r="J529" s="22"/>
      <c r="K529" s="22"/>
      <c r="L529" s="19">
        <v>675000</v>
      </c>
      <c r="M529" s="19">
        <f>[1]nov!H516</f>
        <v>6075000</v>
      </c>
      <c r="N529" s="19">
        <f t="shared" si="216"/>
        <v>6750000</v>
      </c>
      <c r="O529" s="18">
        <f t="shared" si="195"/>
        <v>0.83333333333333337</v>
      </c>
      <c r="P529" s="19"/>
      <c r="Q529" s="19"/>
      <c r="R529" s="19"/>
      <c r="S529" s="19"/>
      <c r="T529" s="19"/>
      <c r="U529" s="19">
        <f t="shared" si="217"/>
        <v>1350000</v>
      </c>
      <c r="V529" s="15"/>
      <c r="X529" s="3" t="s">
        <v>142</v>
      </c>
    </row>
    <row r="530" spans="1:24" x14ac:dyDescent="0.25">
      <c r="A530" s="15"/>
      <c r="B530" s="15"/>
      <c r="C530" s="28">
        <v>2</v>
      </c>
      <c r="D530" s="21" t="s">
        <v>455</v>
      </c>
      <c r="E530" s="32"/>
      <c r="F530" s="22">
        <v>600000</v>
      </c>
      <c r="G530" s="22"/>
      <c r="H530" s="22"/>
      <c r="I530" s="22">
        <v>950000</v>
      </c>
      <c r="J530" s="22"/>
      <c r="K530" s="22"/>
      <c r="L530" s="19"/>
      <c r="M530" s="19">
        <f>[1]nov!H517</f>
        <v>0</v>
      </c>
      <c r="N530" s="19">
        <f t="shared" si="216"/>
        <v>0</v>
      </c>
      <c r="O530" s="18">
        <f t="shared" si="195"/>
        <v>0</v>
      </c>
      <c r="P530" s="19"/>
      <c r="Q530" s="19"/>
      <c r="R530" s="19"/>
      <c r="S530" s="19"/>
      <c r="T530" s="19"/>
      <c r="U530" s="19">
        <f t="shared" si="217"/>
        <v>950000</v>
      </c>
      <c r="V530" s="15"/>
      <c r="X530" s="3" t="s">
        <v>142</v>
      </c>
    </row>
    <row r="531" spans="1:24" x14ac:dyDescent="0.25">
      <c r="A531" s="15"/>
      <c r="B531" s="15"/>
      <c r="C531" s="28">
        <v>2</v>
      </c>
      <c r="D531" s="21" t="s">
        <v>456</v>
      </c>
      <c r="E531" s="32"/>
      <c r="F531" s="22">
        <v>500000</v>
      </c>
      <c r="G531" s="22"/>
      <c r="H531" s="22"/>
      <c r="I531" s="22">
        <v>6000000</v>
      </c>
      <c r="J531" s="22"/>
      <c r="K531" s="22"/>
      <c r="L531" s="19"/>
      <c r="M531" s="19">
        <f>[1]nov!H518</f>
        <v>4500000</v>
      </c>
      <c r="N531" s="19">
        <f t="shared" si="216"/>
        <v>4500000</v>
      </c>
      <c r="O531" s="18">
        <f t="shared" si="195"/>
        <v>0.75</v>
      </c>
      <c r="P531" s="19"/>
      <c r="Q531" s="19"/>
      <c r="R531" s="19"/>
      <c r="S531" s="19"/>
      <c r="T531" s="19"/>
      <c r="U531" s="19">
        <f t="shared" si="217"/>
        <v>1500000</v>
      </c>
      <c r="V531" s="15"/>
      <c r="X531" s="3" t="s">
        <v>142</v>
      </c>
    </row>
    <row r="532" spans="1:24" x14ac:dyDescent="0.25">
      <c r="A532" s="15"/>
      <c r="B532" s="15"/>
      <c r="C532" s="28">
        <v>2</v>
      </c>
      <c r="D532" s="21" t="s">
        <v>457</v>
      </c>
      <c r="E532" s="32"/>
      <c r="F532" s="22">
        <v>560818</v>
      </c>
      <c r="G532" s="22"/>
      <c r="H532" s="22"/>
      <c r="I532" s="22">
        <v>560818</v>
      </c>
      <c r="J532" s="22"/>
      <c r="K532" s="22"/>
      <c r="L532" s="19"/>
      <c r="M532" s="19">
        <f>[1]nov!H519</f>
        <v>0</v>
      </c>
      <c r="N532" s="19">
        <f t="shared" si="216"/>
        <v>0</v>
      </c>
      <c r="O532" s="18">
        <f t="shared" si="195"/>
        <v>0</v>
      </c>
      <c r="P532" s="19"/>
      <c r="Q532" s="19"/>
      <c r="R532" s="19"/>
      <c r="S532" s="19"/>
      <c r="T532" s="19"/>
      <c r="U532" s="19">
        <f t="shared" si="217"/>
        <v>560818</v>
      </c>
      <c r="V532" s="15"/>
      <c r="X532" s="3" t="s">
        <v>142</v>
      </c>
    </row>
    <row r="533" spans="1:24" x14ac:dyDescent="0.25">
      <c r="A533" s="15"/>
      <c r="B533" s="15"/>
      <c r="C533" s="28">
        <v>2</v>
      </c>
      <c r="D533" s="21" t="s">
        <v>458</v>
      </c>
      <c r="E533" s="32"/>
      <c r="F533" s="22">
        <v>7038000</v>
      </c>
      <c r="G533" s="22"/>
      <c r="H533" s="22"/>
      <c r="I533" s="22">
        <v>7007500</v>
      </c>
      <c r="J533" s="22"/>
      <c r="K533" s="22"/>
      <c r="L533" s="19"/>
      <c r="M533" s="19">
        <f>[1]nov!H520</f>
        <v>0</v>
      </c>
      <c r="N533" s="19">
        <f t="shared" si="216"/>
        <v>0</v>
      </c>
      <c r="O533" s="18">
        <f t="shared" ref="O533:O568" si="218">N533/I533</f>
        <v>0</v>
      </c>
      <c r="P533" s="19"/>
      <c r="Q533" s="19"/>
      <c r="R533" s="19"/>
      <c r="S533" s="19"/>
      <c r="T533" s="19"/>
      <c r="U533" s="19">
        <f t="shared" si="217"/>
        <v>7007500</v>
      </c>
      <c r="V533" s="15"/>
      <c r="X533" s="3" t="s">
        <v>142</v>
      </c>
    </row>
    <row r="534" spans="1:24" x14ac:dyDescent="0.25">
      <c r="A534" s="15"/>
      <c r="B534" s="15"/>
      <c r="C534" s="28">
        <v>2</v>
      </c>
      <c r="D534" s="21" t="s">
        <v>459</v>
      </c>
      <c r="E534" s="32"/>
      <c r="F534" s="22">
        <v>0</v>
      </c>
      <c r="G534" s="22"/>
      <c r="H534" s="22"/>
      <c r="I534" s="22">
        <v>360000</v>
      </c>
      <c r="J534" s="22"/>
      <c r="K534" s="22"/>
      <c r="L534" s="19"/>
      <c r="M534" s="19">
        <f>[1]nov!H521</f>
        <v>360000</v>
      </c>
      <c r="N534" s="19">
        <f>L534+M534</f>
        <v>360000</v>
      </c>
      <c r="O534" s="18">
        <f t="shared" si="218"/>
        <v>1</v>
      </c>
      <c r="P534" s="19"/>
      <c r="Q534" s="19"/>
      <c r="R534" s="19"/>
      <c r="S534" s="19"/>
      <c r="T534" s="19"/>
      <c r="U534" s="19">
        <f t="shared" si="217"/>
        <v>0</v>
      </c>
      <c r="V534" s="15"/>
      <c r="X534" s="3" t="s">
        <v>142</v>
      </c>
    </row>
    <row r="535" spans="1:24" x14ac:dyDescent="0.25">
      <c r="A535" s="15"/>
      <c r="B535" s="15"/>
      <c r="C535" s="28">
        <v>2</v>
      </c>
      <c r="D535" s="21" t="s">
        <v>460</v>
      </c>
      <c r="E535" s="32"/>
      <c r="F535" s="22">
        <v>0</v>
      </c>
      <c r="G535" s="22"/>
      <c r="H535" s="22"/>
      <c r="I535" s="22">
        <v>50000</v>
      </c>
      <c r="J535" s="22"/>
      <c r="K535" s="22"/>
      <c r="L535" s="19"/>
      <c r="M535" s="19">
        <f>[1]nov!H522</f>
        <v>50000</v>
      </c>
      <c r="N535" s="19">
        <f t="shared" ref="N535:N556" si="219">L535+M535</f>
        <v>50000</v>
      </c>
      <c r="O535" s="18">
        <f t="shared" si="218"/>
        <v>1</v>
      </c>
      <c r="P535" s="19"/>
      <c r="Q535" s="19"/>
      <c r="R535" s="19"/>
      <c r="S535" s="19"/>
      <c r="T535" s="19"/>
      <c r="U535" s="19">
        <f t="shared" si="217"/>
        <v>0</v>
      </c>
      <c r="V535" s="15"/>
      <c r="X535" s="3" t="s">
        <v>142</v>
      </c>
    </row>
    <row r="536" spans="1:24" x14ac:dyDescent="0.25">
      <c r="A536" s="15"/>
      <c r="B536" s="15"/>
      <c r="C536" s="28">
        <v>2</v>
      </c>
      <c r="D536" s="21" t="s">
        <v>461</v>
      </c>
      <c r="E536" s="32"/>
      <c r="F536" s="22">
        <v>0</v>
      </c>
      <c r="G536" s="22"/>
      <c r="H536" s="22"/>
      <c r="I536" s="22">
        <v>25000</v>
      </c>
      <c r="J536" s="22"/>
      <c r="K536" s="22"/>
      <c r="L536" s="19"/>
      <c r="M536" s="19">
        <f>[1]nov!H523</f>
        <v>25000</v>
      </c>
      <c r="N536" s="19">
        <f t="shared" si="219"/>
        <v>25000</v>
      </c>
      <c r="O536" s="18">
        <f t="shared" si="218"/>
        <v>1</v>
      </c>
      <c r="P536" s="19"/>
      <c r="Q536" s="19"/>
      <c r="R536" s="19"/>
      <c r="S536" s="19"/>
      <c r="T536" s="19"/>
      <c r="U536" s="19">
        <f t="shared" si="217"/>
        <v>0</v>
      </c>
      <c r="V536" s="15"/>
      <c r="X536" s="3" t="s">
        <v>142</v>
      </c>
    </row>
    <row r="537" spans="1:24" x14ac:dyDescent="0.25">
      <c r="A537" s="15"/>
      <c r="B537" s="15"/>
      <c r="C537" s="28">
        <v>2</v>
      </c>
      <c r="D537" s="21" t="s">
        <v>462</v>
      </c>
      <c r="E537" s="32"/>
      <c r="F537" s="22">
        <v>0</v>
      </c>
      <c r="G537" s="22"/>
      <c r="H537" s="22"/>
      <c r="I537" s="22">
        <v>125000</v>
      </c>
      <c r="J537" s="22"/>
      <c r="K537" s="22"/>
      <c r="L537" s="19"/>
      <c r="M537" s="19">
        <f>[1]nov!H524</f>
        <v>125000</v>
      </c>
      <c r="N537" s="19">
        <f t="shared" si="219"/>
        <v>125000</v>
      </c>
      <c r="O537" s="18">
        <f t="shared" si="218"/>
        <v>1</v>
      </c>
      <c r="P537" s="19"/>
      <c r="Q537" s="19"/>
      <c r="R537" s="19"/>
      <c r="S537" s="19"/>
      <c r="T537" s="19"/>
      <c r="U537" s="19">
        <f t="shared" si="217"/>
        <v>0</v>
      </c>
      <c r="V537" s="15"/>
      <c r="X537" s="3" t="s">
        <v>142</v>
      </c>
    </row>
    <row r="538" spans="1:24" x14ac:dyDescent="0.25">
      <c r="A538" s="15"/>
      <c r="B538" s="15"/>
      <c r="C538" s="28">
        <v>2</v>
      </c>
      <c r="D538" s="21" t="s">
        <v>463</v>
      </c>
      <c r="E538" s="32"/>
      <c r="F538" s="22">
        <v>0</v>
      </c>
      <c r="G538" s="22"/>
      <c r="H538" s="22"/>
      <c r="I538" s="22">
        <v>15000</v>
      </c>
      <c r="J538" s="22"/>
      <c r="K538" s="22"/>
      <c r="L538" s="19"/>
      <c r="M538" s="19">
        <f>[1]nov!H525</f>
        <v>15000</v>
      </c>
      <c r="N538" s="19">
        <f t="shared" si="219"/>
        <v>15000</v>
      </c>
      <c r="O538" s="18">
        <f t="shared" si="218"/>
        <v>1</v>
      </c>
      <c r="P538" s="19"/>
      <c r="Q538" s="19"/>
      <c r="R538" s="19"/>
      <c r="S538" s="19"/>
      <c r="T538" s="19"/>
      <c r="U538" s="19">
        <f t="shared" si="217"/>
        <v>0</v>
      </c>
      <c r="V538" s="15"/>
      <c r="X538" s="3" t="s">
        <v>142</v>
      </c>
    </row>
    <row r="539" spans="1:24" x14ac:dyDescent="0.25">
      <c r="A539" s="15"/>
      <c r="B539" s="15"/>
      <c r="C539" s="28">
        <v>2</v>
      </c>
      <c r="D539" s="21" t="s">
        <v>464</v>
      </c>
      <c r="E539" s="32"/>
      <c r="F539" s="22">
        <v>0</v>
      </c>
      <c r="G539" s="22"/>
      <c r="H539" s="22"/>
      <c r="I539" s="22">
        <v>5000</v>
      </c>
      <c r="J539" s="22"/>
      <c r="K539" s="22"/>
      <c r="L539" s="19"/>
      <c r="M539" s="19">
        <f>[1]nov!H526</f>
        <v>5000</v>
      </c>
      <c r="N539" s="19">
        <f t="shared" si="219"/>
        <v>5000</v>
      </c>
      <c r="O539" s="18">
        <f t="shared" si="218"/>
        <v>1</v>
      </c>
      <c r="P539" s="19"/>
      <c r="Q539" s="19"/>
      <c r="R539" s="19"/>
      <c r="S539" s="19"/>
      <c r="T539" s="19"/>
      <c r="U539" s="19">
        <f t="shared" si="217"/>
        <v>0</v>
      </c>
      <c r="V539" s="15"/>
      <c r="X539" s="3" t="s">
        <v>142</v>
      </c>
    </row>
    <row r="540" spans="1:24" x14ac:dyDescent="0.25">
      <c r="A540" s="15"/>
      <c r="B540" s="15"/>
      <c r="C540" s="28">
        <v>2</v>
      </c>
      <c r="D540" s="21" t="s">
        <v>465</v>
      </c>
      <c r="E540" s="32"/>
      <c r="F540" s="22">
        <v>0</v>
      </c>
      <c r="G540" s="22"/>
      <c r="H540" s="22"/>
      <c r="I540" s="22">
        <v>7500</v>
      </c>
      <c r="J540" s="22"/>
      <c r="K540" s="22"/>
      <c r="L540" s="19"/>
      <c r="M540" s="19">
        <f>[1]nov!H527</f>
        <v>7500</v>
      </c>
      <c r="N540" s="19">
        <f t="shared" si="219"/>
        <v>7500</v>
      </c>
      <c r="O540" s="18">
        <f t="shared" si="218"/>
        <v>1</v>
      </c>
      <c r="P540" s="19"/>
      <c r="Q540" s="19"/>
      <c r="R540" s="19"/>
      <c r="S540" s="19"/>
      <c r="T540" s="19"/>
      <c r="U540" s="19">
        <f t="shared" si="217"/>
        <v>0</v>
      </c>
      <c r="V540" s="15"/>
      <c r="X540" s="3" t="s">
        <v>142</v>
      </c>
    </row>
    <row r="541" spans="1:24" x14ac:dyDescent="0.25">
      <c r="A541" s="15"/>
      <c r="B541" s="15"/>
      <c r="C541" s="28">
        <v>2</v>
      </c>
      <c r="D541" s="21" t="s">
        <v>466</v>
      </c>
      <c r="E541" s="32"/>
      <c r="F541" s="22">
        <v>0</v>
      </c>
      <c r="G541" s="22"/>
      <c r="H541" s="22"/>
      <c r="I541" s="22">
        <v>800000</v>
      </c>
      <c r="J541" s="22"/>
      <c r="K541" s="22"/>
      <c r="L541" s="19"/>
      <c r="M541" s="19">
        <f>[1]nov!H528</f>
        <v>800000</v>
      </c>
      <c r="N541" s="19">
        <f t="shared" si="219"/>
        <v>800000</v>
      </c>
      <c r="O541" s="18">
        <f t="shared" si="218"/>
        <v>1</v>
      </c>
      <c r="P541" s="19"/>
      <c r="Q541" s="19"/>
      <c r="R541" s="19"/>
      <c r="S541" s="19"/>
      <c r="T541" s="19"/>
      <c r="U541" s="19">
        <f t="shared" si="217"/>
        <v>0</v>
      </c>
      <c r="V541" s="15"/>
      <c r="X541" s="3" t="s">
        <v>142</v>
      </c>
    </row>
    <row r="542" spans="1:24" x14ac:dyDescent="0.25">
      <c r="A542" s="15"/>
      <c r="B542" s="15"/>
      <c r="C542" s="28">
        <v>2</v>
      </c>
      <c r="D542" s="21" t="s">
        <v>467</v>
      </c>
      <c r="E542" s="32"/>
      <c r="F542" s="22">
        <v>0</v>
      </c>
      <c r="G542" s="22"/>
      <c r="H542" s="22"/>
      <c r="I542" s="22">
        <v>45000</v>
      </c>
      <c r="J542" s="22"/>
      <c r="K542" s="22"/>
      <c r="L542" s="19"/>
      <c r="M542" s="19">
        <f>[1]nov!H529</f>
        <v>45000</v>
      </c>
      <c r="N542" s="19">
        <f t="shared" si="219"/>
        <v>45000</v>
      </c>
      <c r="O542" s="18">
        <f t="shared" si="218"/>
        <v>1</v>
      </c>
      <c r="P542" s="19"/>
      <c r="Q542" s="19"/>
      <c r="R542" s="19"/>
      <c r="S542" s="19"/>
      <c r="T542" s="19"/>
      <c r="U542" s="19">
        <f t="shared" si="217"/>
        <v>0</v>
      </c>
      <c r="V542" s="15"/>
      <c r="X542" s="3" t="s">
        <v>142</v>
      </c>
    </row>
    <row r="543" spans="1:24" x14ac:dyDescent="0.25">
      <c r="A543" s="15"/>
      <c r="B543" s="15"/>
      <c r="C543" s="28">
        <v>2</v>
      </c>
      <c r="D543" s="21" t="s">
        <v>468</v>
      </c>
      <c r="E543" s="32"/>
      <c r="F543" s="22">
        <v>0</v>
      </c>
      <c r="G543" s="22"/>
      <c r="H543" s="22"/>
      <c r="I543" s="22">
        <v>45000</v>
      </c>
      <c r="J543" s="22"/>
      <c r="K543" s="22"/>
      <c r="L543" s="19"/>
      <c r="M543" s="19">
        <f>[1]nov!H530</f>
        <v>45000</v>
      </c>
      <c r="N543" s="19">
        <f t="shared" si="219"/>
        <v>45000</v>
      </c>
      <c r="O543" s="18">
        <f t="shared" si="218"/>
        <v>1</v>
      </c>
      <c r="P543" s="19"/>
      <c r="Q543" s="19"/>
      <c r="R543" s="19"/>
      <c r="S543" s="19"/>
      <c r="T543" s="19"/>
      <c r="U543" s="19">
        <f t="shared" si="217"/>
        <v>0</v>
      </c>
      <c r="V543" s="15"/>
      <c r="X543" s="3" t="s">
        <v>142</v>
      </c>
    </row>
    <row r="544" spans="1:24" x14ac:dyDescent="0.25">
      <c r="A544" s="15"/>
      <c r="B544" s="15"/>
      <c r="C544" s="28">
        <v>2</v>
      </c>
      <c r="D544" s="21" t="s">
        <v>469</v>
      </c>
      <c r="E544" s="32"/>
      <c r="F544" s="22">
        <v>0</v>
      </c>
      <c r="G544" s="22"/>
      <c r="H544" s="22"/>
      <c r="I544" s="22">
        <v>390000</v>
      </c>
      <c r="J544" s="22"/>
      <c r="K544" s="22"/>
      <c r="L544" s="19"/>
      <c r="M544" s="19">
        <f>[1]nov!H531</f>
        <v>390000</v>
      </c>
      <c r="N544" s="19">
        <f t="shared" si="219"/>
        <v>390000</v>
      </c>
      <c r="O544" s="18">
        <f t="shared" si="218"/>
        <v>1</v>
      </c>
      <c r="P544" s="19"/>
      <c r="Q544" s="19"/>
      <c r="R544" s="19"/>
      <c r="S544" s="19"/>
      <c r="T544" s="19"/>
      <c r="U544" s="19">
        <f t="shared" si="217"/>
        <v>0</v>
      </c>
      <c r="V544" s="15"/>
      <c r="X544" s="3" t="s">
        <v>142</v>
      </c>
    </row>
    <row r="545" spans="1:24" x14ac:dyDescent="0.25">
      <c r="A545" s="15"/>
      <c r="B545" s="15"/>
      <c r="C545" s="28">
        <v>2</v>
      </c>
      <c r="D545" s="21" t="s">
        <v>470</v>
      </c>
      <c r="E545" s="32"/>
      <c r="F545" s="22">
        <v>0</v>
      </c>
      <c r="G545" s="22"/>
      <c r="H545" s="22"/>
      <c r="I545" s="22">
        <v>10000</v>
      </c>
      <c r="J545" s="22"/>
      <c r="K545" s="22"/>
      <c r="L545" s="19"/>
      <c r="M545" s="19">
        <f>[1]nov!H532</f>
        <v>10000</v>
      </c>
      <c r="N545" s="19">
        <f t="shared" si="219"/>
        <v>10000</v>
      </c>
      <c r="O545" s="18">
        <f t="shared" si="218"/>
        <v>1</v>
      </c>
      <c r="P545" s="19"/>
      <c r="Q545" s="19"/>
      <c r="R545" s="19"/>
      <c r="S545" s="19"/>
      <c r="T545" s="19"/>
      <c r="U545" s="19">
        <f t="shared" si="217"/>
        <v>0</v>
      </c>
      <c r="V545" s="15"/>
      <c r="X545" s="3" t="s">
        <v>142</v>
      </c>
    </row>
    <row r="546" spans="1:24" x14ac:dyDescent="0.25">
      <c r="A546" s="15"/>
      <c r="B546" s="15"/>
      <c r="C546" s="28">
        <v>2</v>
      </c>
      <c r="D546" s="21" t="s">
        <v>471</v>
      </c>
      <c r="E546" s="32"/>
      <c r="F546" s="22">
        <v>0</v>
      </c>
      <c r="G546" s="22"/>
      <c r="H546" s="22"/>
      <c r="I546" s="22">
        <v>3000000</v>
      </c>
      <c r="J546" s="22"/>
      <c r="K546" s="22"/>
      <c r="L546" s="19"/>
      <c r="M546" s="19">
        <f>[1]nov!H533</f>
        <v>3000000</v>
      </c>
      <c r="N546" s="19">
        <f t="shared" si="219"/>
        <v>3000000</v>
      </c>
      <c r="O546" s="18">
        <f t="shared" si="218"/>
        <v>1</v>
      </c>
      <c r="P546" s="19"/>
      <c r="Q546" s="19"/>
      <c r="R546" s="19"/>
      <c r="S546" s="19"/>
      <c r="T546" s="19"/>
      <c r="U546" s="19">
        <f t="shared" si="217"/>
        <v>0</v>
      </c>
      <c r="V546" s="15"/>
      <c r="X546" s="3" t="s">
        <v>142</v>
      </c>
    </row>
    <row r="547" spans="1:24" x14ac:dyDescent="0.25">
      <c r="A547" s="15"/>
      <c r="B547" s="15"/>
      <c r="C547" s="28">
        <v>2</v>
      </c>
      <c r="D547" s="21" t="s">
        <v>472</v>
      </c>
      <c r="E547" s="32"/>
      <c r="F547" s="22">
        <v>0</v>
      </c>
      <c r="G547" s="22"/>
      <c r="H547" s="22"/>
      <c r="I547" s="22">
        <v>2500000</v>
      </c>
      <c r="J547" s="22"/>
      <c r="K547" s="22"/>
      <c r="L547" s="19"/>
      <c r="M547" s="19">
        <f>[1]nov!H534</f>
        <v>2500000</v>
      </c>
      <c r="N547" s="19">
        <f t="shared" si="219"/>
        <v>2500000</v>
      </c>
      <c r="O547" s="18">
        <f t="shared" si="218"/>
        <v>1</v>
      </c>
      <c r="P547" s="19"/>
      <c r="Q547" s="19"/>
      <c r="R547" s="19"/>
      <c r="S547" s="19"/>
      <c r="T547" s="19"/>
      <c r="U547" s="19">
        <f t="shared" si="217"/>
        <v>0</v>
      </c>
      <c r="V547" s="15"/>
      <c r="X547" s="3" t="s">
        <v>142</v>
      </c>
    </row>
    <row r="548" spans="1:24" x14ac:dyDescent="0.25">
      <c r="A548" s="15"/>
      <c r="B548" s="15"/>
      <c r="C548" s="28">
        <v>2</v>
      </c>
      <c r="D548" s="21" t="s">
        <v>473</v>
      </c>
      <c r="E548" s="32"/>
      <c r="F548" s="22">
        <v>0</v>
      </c>
      <c r="G548" s="22"/>
      <c r="H548" s="22"/>
      <c r="I548" s="22">
        <v>750000</v>
      </c>
      <c r="J548" s="22"/>
      <c r="K548" s="22"/>
      <c r="L548" s="19"/>
      <c r="M548" s="19">
        <f>[1]nov!H535</f>
        <v>750000</v>
      </c>
      <c r="N548" s="19">
        <f t="shared" si="219"/>
        <v>750000</v>
      </c>
      <c r="O548" s="18">
        <f t="shared" si="218"/>
        <v>1</v>
      </c>
      <c r="P548" s="19"/>
      <c r="Q548" s="19"/>
      <c r="R548" s="19"/>
      <c r="S548" s="19"/>
      <c r="T548" s="19"/>
      <c r="U548" s="19">
        <f t="shared" si="217"/>
        <v>0</v>
      </c>
      <c r="V548" s="15"/>
      <c r="X548" s="3" t="s">
        <v>142</v>
      </c>
    </row>
    <row r="549" spans="1:24" x14ac:dyDescent="0.25">
      <c r="A549" s="15"/>
      <c r="B549" s="15"/>
      <c r="C549" s="28">
        <v>2</v>
      </c>
      <c r="D549" s="21" t="s">
        <v>474</v>
      </c>
      <c r="E549" s="32"/>
      <c r="F549" s="22">
        <v>0</v>
      </c>
      <c r="G549" s="22"/>
      <c r="H549" s="22"/>
      <c r="I549" s="22">
        <v>600000</v>
      </c>
      <c r="J549" s="22"/>
      <c r="K549" s="22"/>
      <c r="L549" s="19"/>
      <c r="M549" s="19">
        <f>[1]nov!H536</f>
        <v>600000</v>
      </c>
      <c r="N549" s="19">
        <f t="shared" si="219"/>
        <v>600000</v>
      </c>
      <c r="O549" s="18">
        <f t="shared" si="218"/>
        <v>1</v>
      </c>
      <c r="P549" s="19"/>
      <c r="Q549" s="19"/>
      <c r="R549" s="19"/>
      <c r="S549" s="19"/>
      <c r="T549" s="19"/>
      <c r="U549" s="19">
        <f t="shared" si="217"/>
        <v>0</v>
      </c>
      <c r="V549" s="15"/>
      <c r="X549" s="3" t="s">
        <v>142</v>
      </c>
    </row>
    <row r="550" spans="1:24" x14ac:dyDescent="0.25">
      <c r="A550" s="15"/>
      <c r="B550" s="15"/>
      <c r="C550" s="28">
        <v>2</v>
      </c>
      <c r="D550" s="21" t="s">
        <v>475</v>
      </c>
      <c r="E550" s="32"/>
      <c r="F550" s="22">
        <v>0</v>
      </c>
      <c r="G550" s="22"/>
      <c r="H550" s="22"/>
      <c r="I550" s="22">
        <v>1400000</v>
      </c>
      <c r="J550" s="22"/>
      <c r="K550" s="22"/>
      <c r="L550" s="19"/>
      <c r="M550" s="19">
        <f>[1]nov!H537</f>
        <v>1400000</v>
      </c>
      <c r="N550" s="19">
        <f t="shared" si="219"/>
        <v>1400000</v>
      </c>
      <c r="O550" s="18">
        <f t="shared" si="218"/>
        <v>1</v>
      </c>
      <c r="P550" s="19"/>
      <c r="Q550" s="19"/>
      <c r="R550" s="19"/>
      <c r="S550" s="19"/>
      <c r="T550" s="19"/>
      <c r="U550" s="19">
        <f t="shared" si="217"/>
        <v>0</v>
      </c>
      <c r="V550" s="15"/>
      <c r="X550" s="3" t="s">
        <v>142</v>
      </c>
    </row>
    <row r="551" spans="1:24" x14ac:dyDescent="0.25">
      <c r="A551" s="15"/>
      <c r="B551" s="15"/>
      <c r="C551" s="28">
        <v>2</v>
      </c>
      <c r="D551" s="21" t="s">
        <v>476</v>
      </c>
      <c r="E551" s="32"/>
      <c r="F551" s="22">
        <v>0</v>
      </c>
      <c r="G551" s="22"/>
      <c r="H551" s="22"/>
      <c r="I551" s="22">
        <v>500000</v>
      </c>
      <c r="J551" s="22"/>
      <c r="K551" s="22"/>
      <c r="L551" s="19"/>
      <c r="M551" s="19">
        <f>[1]nov!H538</f>
        <v>500000</v>
      </c>
      <c r="N551" s="19">
        <f t="shared" si="219"/>
        <v>500000</v>
      </c>
      <c r="O551" s="18">
        <f t="shared" si="218"/>
        <v>1</v>
      </c>
      <c r="P551" s="19"/>
      <c r="Q551" s="19"/>
      <c r="R551" s="19"/>
      <c r="S551" s="19"/>
      <c r="T551" s="19"/>
      <c r="U551" s="19">
        <f t="shared" si="217"/>
        <v>0</v>
      </c>
      <c r="V551" s="15"/>
      <c r="X551" s="3" t="s">
        <v>142</v>
      </c>
    </row>
    <row r="552" spans="1:24" x14ac:dyDescent="0.25">
      <c r="A552" s="15"/>
      <c r="B552" s="15"/>
      <c r="C552" s="28">
        <v>2</v>
      </c>
      <c r="D552" s="21" t="s">
        <v>477</v>
      </c>
      <c r="E552" s="32"/>
      <c r="F552" s="22">
        <v>0</v>
      </c>
      <c r="G552" s="22"/>
      <c r="H552" s="22"/>
      <c r="I552" s="22">
        <v>1500000</v>
      </c>
      <c r="J552" s="22"/>
      <c r="K552" s="22"/>
      <c r="L552" s="19"/>
      <c r="M552" s="19">
        <f>[1]nov!H539</f>
        <v>1490000</v>
      </c>
      <c r="N552" s="19">
        <f t="shared" si="219"/>
        <v>1490000</v>
      </c>
      <c r="O552" s="18">
        <f t="shared" si="218"/>
        <v>0.99333333333333329</v>
      </c>
      <c r="P552" s="19"/>
      <c r="Q552" s="19"/>
      <c r="R552" s="19"/>
      <c r="S552" s="19"/>
      <c r="T552" s="19"/>
      <c r="U552" s="19">
        <f t="shared" si="217"/>
        <v>10000</v>
      </c>
      <c r="V552" s="15"/>
      <c r="X552" s="3" t="s">
        <v>142</v>
      </c>
    </row>
    <row r="553" spans="1:24" x14ac:dyDescent="0.25">
      <c r="A553" s="15"/>
      <c r="B553" s="15"/>
      <c r="C553" s="28">
        <v>2</v>
      </c>
      <c r="D553" s="21" t="s">
        <v>478</v>
      </c>
      <c r="E553" s="32"/>
      <c r="F553" s="22">
        <v>0</v>
      </c>
      <c r="G553" s="22"/>
      <c r="H553" s="22"/>
      <c r="I553" s="22">
        <v>8000000</v>
      </c>
      <c r="J553" s="22"/>
      <c r="K553" s="22"/>
      <c r="L553" s="19"/>
      <c r="M553" s="19">
        <f>[1]nov!H540</f>
        <v>4700000</v>
      </c>
      <c r="N553" s="19">
        <f t="shared" si="219"/>
        <v>4700000</v>
      </c>
      <c r="O553" s="18">
        <f t="shared" si="218"/>
        <v>0.58750000000000002</v>
      </c>
      <c r="P553" s="19"/>
      <c r="Q553" s="19"/>
      <c r="R553" s="19"/>
      <c r="S553" s="19"/>
      <c r="T553" s="19"/>
      <c r="U553" s="19">
        <f t="shared" si="217"/>
        <v>3300000</v>
      </c>
      <c r="V553" s="15"/>
      <c r="X553" s="3" t="s">
        <v>142</v>
      </c>
    </row>
    <row r="554" spans="1:24" x14ac:dyDescent="0.25">
      <c r="A554" s="15"/>
      <c r="B554" s="15"/>
      <c r="C554" s="28">
        <v>2</v>
      </c>
      <c r="D554" s="21" t="s">
        <v>479</v>
      </c>
      <c r="E554" s="32"/>
      <c r="F554" s="22">
        <v>0</v>
      </c>
      <c r="G554" s="22"/>
      <c r="H554" s="22"/>
      <c r="I554" s="22">
        <v>300000</v>
      </c>
      <c r="J554" s="22"/>
      <c r="K554" s="22"/>
      <c r="L554" s="19"/>
      <c r="M554" s="19">
        <f>[1]nov!H541</f>
        <v>300000</v>
      </c>
      <c r="N554" s="19">
        <f t="shared" si="219"/>
        <v>300000</v>
      </c>
      <c r="O554" s="18">
        <f t="shared" si="218"/>
        <v>1</v>
      </c>
      <c r="P554" s="19"/>
      <c r="Q554" s="19"/>
      <c r="R554" s="19"/>
      <c r="S554" s="19"/>
      <c r="T554" s="19"/>
      <c r="U554" s="19">
        <f t="shared" si="217"/>
        <v>0</v>
      </c>
      <c r="V554" s="15"/>
      <c r="X554" s="3" t="s">
        <v>142</v>
      </c>
    </row>
    <row r="555" spans="1:24" x14ac:dyDescent="0.25">
      <c r="A555" s="15"/>
      <c r="B555" s="15"/>
      <c r="C555" s="28">
        <v>2</v>
      </c>
      <c r="D555" s="21" t="s">
        <v>480</v>
      </c>
      <c r="E555" s="32"/>
      <c r="F555" s="22">
        <v>0</v>
      </c>
      <c r="G555" s="22"/>
      <c r="H555" s="22"/>
      <c r="I555" s="22">
        <v>1440000</v>
      </c>
      <c r="J555" s="22"/>
      <c r="K555" s="22"/>
      <c r="L555" s="19"/>
      <c r="M555" s="19">
        <f>[1]nov!H542</f>
        <v>1440000</v>
      </c>
      <c r="N555" s="19">
        <f t="shared" si="219"/>
        <v>1440000</v>
      </c>
      <c r="O555" s="18">
        <f t="shared" si="218"/>
        <v>1</v>
      </c>
      <c r="P555" s="19"/>
      <c r="Q555" s="19"/>
      <c r="R555" s="19"/>
      <c r="S555" s="19"/>
      <c r="T555" s="19"/>
      <c r="U555" s="19">
        <f t="shared" si="217"/>
        <v>0</v>
      </c>
      <c r="V555" s="15"/>
      <c r="X555" s="3" t="s">
        <v>142</v>
      </c>
    </row>
    <row r="556" spans="1:24" x14ac:dyDescent="0.25">
      <c r="A556" s="15"/>
      <c r="B556" s="15"/>
      <c r="C556" s="28">
        <v>2</v>
      </c>
      <c r="D556" s="21" t="s">
        <v>458</v>
      </c>
      <c r="E556" s="32"/>
      <c r="F556" s="22">
        <v>0</v>
      </c>
      <c r="G556" s="22"/>
      <c r="H556" s="22"/>
      <c r="I556" s="22">
        <v>5383976</v>
      </c>
      <c r="J556" s="22"/>
      <c r="K556" s="22"/>
      <c r="L556" s="19"/>
      <c r="M556" s="19">
        <f>[1]nov!H543</f>
        <v>0</v>
      </c>
      <c r="N556" s="19">
        <f t="shared" si="219"/>
        <v>0</v>
      </c>
      <c r="O556" s="18">
        <f t="shared" si="218"/>
        <v>0</v>
      </c>
      <c r="P556" s="19"/>
      <c r="Q556" s="19"/>
      <c r="R556" s="19"/>
      <c r="S556" s="19"/>
      <c r="T556" s="19"/>
      <c r="U556" s="19">
        <f t="shared" si="217"/>
        <v>5383976</v>
      </c>
      <c r="V556" s="15"/>
      <c r="X556" s="3" t="s">
        <v>114</v>
      </c>
    </row>
    <row r="557" spans="1:24" x14ac:dyDescent="0.25">
      <c r="A557" s="15"/>
      <c r="B557" s="15"/>
      <c r="C557" s="28">
        <v>2</v>
      </c>
      <c r="D557" s="21" t="s">
        <v>481</v>
      </c>
      <c r="E557" s="32"/>
      <c r="F557" s="22">
        <v>0</v>
      </c>
      <c r="G557" s="22"/>
      <c r="H557" s="22"/>
      <c r="I557" s="22">
        <v>1000000</v>
      </c>
      <c r="J557" s="22"/>
      <c r="K557" s="22"/>
      <c r="L557" s="19"/>
      <c r="M557" s="19">
        <f>[1]nov!H544</f>
        <v>1000000</v>
      </c>
      <c r="N557" s="19">
        <f>L557+M557</f>
        <v>1000000</v>
      </c>
      <c r="O557" s="18">
        <f t="shared" si="218"/>
        <v>1</v>
      </c>
      <c r="P557" s="19"/>
      <c r="Q557" s="19"/>
      <c r="R557" s="19"/>
      <c r="S557" s="19"/>
      <c r="T557" s="19"/>
      <c r="U557" s="19">
        <f t="shared" si="217"/>
        <v>0</v>
      </c>
      <c r="V557" s="15"/>
      <c r="X557" s="3" t="s">
        <v>142</v>
      </c>
    </row>
    <row r="558" spans="1:24" x14ac:dyDescent="0.25">
      <c r="A558" s="15"/>
      <c r="B558" s="15"/>
      <c r="C558" s="28">
        <v>2</v>
      </c>
      <c r="D558" s="21" t="s">
        <v>482</v>
      </c>
      <c r="E558" s="32"/>
      <c r="F558" s="22">
        <v>0</v>
      </c>
      <c r="G558" s="22"/>
      <c r="H558" s="22"/>
      <c r="I558" s="22">
        <v>50000</v>
      </c>
      <c r="J558" s="22"/>
      <c r="K558" s="22"/>
      <c r="L558" s="19"/>
      <c r="M558" s="19">
        <f>[1]nov!H545</f>
        <v>50000</v>
      </c>
      <c r="N558" s="19">
        <f t="shared" ref="N558:N563" si="220">L558+M558</f>
        <v>50000</v>
      </c>
      <c r="O558" s="18">
        <f t="shared" si="218"/>
        <v>1</v>
      </c>
      <c r="P558" s="19"/>
      <c r="Q558" s="19"/>
      <c r="R558" s="19"/>
      <c r="S558" s="19"/>
      <c r="T558" s="19"/>
      <c r="U558" s="19">
        <f t="shared" si="217"/>
        <v>0</v>
      </c>
      <c r="V558" s="15"/>
      <c r="X558" s="3" t="s">
        <v>142</v>
      </c>
    </row>
    <row r="559" spans="1:24" x14ac:dyDescent="0.25">
      <c r="A559" s="15"/>
      <c r="B559" s="15"/>
      <c r="C559" s="28">
        <v>2</v>
      </c>
      <c r="D559" s="21" t="s">
        <v>483</v>
      </c>
      <c r="E559" s="32"/>
      <c r="F559" s="22">
        <v>0</v>
      </c>
      <c r="G559" s="22"/>
      <c r="H559" s="22"/>
      <c r="I559" s="22">
        <v>300000</v>
      </c>
      <c r="J559" s="22"/>
      <c r="K559" s="22"/>
      <c r="L559" s="19"/>
      <c r="M559" s="19">
        <f>[1]nov!H546</f>
        <v>300000</v>
      </c>
      <c r="N559" s="19">
        <f t="shared" si="220"/>
        <v>300000</v>
      </c>
      <c r="O559" s="18">
        <f t="shared" si="218"/>
        <v>1</v>
      </c>
      <c r="P559" s="19"/>
      <c r="Q559" s="19"/>
      <c r="R559" s="19"/>
      <c r="S559" s="19"/>
      <c r="T559" s="19"/>
      <c r="U559" s="19">
        <f t="shared" si="217"/>
        <v>0</v>
      </c>
      <c r="V559" s="15"/>
      <c r="X559" s="3" t="s">
        <v>142</v>
      </c>
    </row>
    <row r="560" spans="1:24" x14ac:dyDescent="0.25">
      <c r="A560" s="15"/>
      <c r="B560" s="15"/>
      <c r="C560" s="28">
        <v>2</v>
      </c>
      <c r="D560" s="21" t="s">
        <v>484</v>
      </c>
      <c r="E560" s="32"/>
      <c r="F560" s="22">
        <v>0</v>
      </c>
      <c r="G560" s="22"/>
      <c r="H560" s="22"/>
      <c r="I560" s="22">
        <v>300000</v>
      </c>
      <c r="J560" s="22"/>
      <c r="K560" s="22"/>
      <c r="L560" s="19"/>
      <c r="M560" s="19">
        <f>[1]nov!H547</f>
        <v>300000</v>
      </c>
      <c r="N560" s="19">
        <f t="shared" si="220"/>
        <v>300000</v>
      </c>
      <c r="O560" s="18">
        <f t="shared" si="218"/>
        <v>1</v>
      </c>
      <c r="P560" s="19"/>
      <c r="Q560" s="19"/>
      <c r="R560" s="19"/>
      <c r="S560" s="19"/>
      <c r="T560" s="19"/>
      <c r="U560" s="19">
        <f t="shared" si="217"/>
        <v>0</v>
      </c>
      <c r="V560" s="15"/>
      <c r="X560" s="3" t="s">
        <v>142</v>
      </c>
    </row>
    <row r="561" spans="1:24" x14ac:dyDescent="0.25">
      <c r="A561" s="15"/>
      <c r="B561" s="15"/>
      <c r="C561" s="28">
        <v>2</v>
      </c>
      <c r="D561" s="21" t="s">
        <v>485</v>
      </c>
      <c r="E561" s="32"/>
      <c r="F561" s="22">
        <v>0</v>
      </c>
      <c r="G561" s="22"/>
      <c r="H561" s="22"/>
      <c r="I561" s="22">
        <v>360000</v>
      </c>
      <c r="J561" s="22"/>
      <c r="K561" s="22"/>
      <c r="L561" s="19"/>
      <c r="M561" s="19">
        <f>[1]nov!H548</f>
        <v>0</v>
      </c>
      <c r="N561" s="19">
        <f t="shared" si="220"/>
        <v>0</v>
      </c>
      <c r="O561" s="18">
        <f t="shared" si="218"/>
        <v>0</v>
      </c>
      <c r="P561" s="19"/>
      <c r="Q561" s="19"/>
      <c r="R561" s="19"/>
      <c r="S561" s="19"/>
      <c r="T561" s="19"/>
      <c r="U561" s="19">
        <f t="shared" si="217"/>
        <v>360000</v>
      </c>
      <c r="V561" s="15"/>
      <c r="X561" s="3" t="s">
        <v>142</v>
      </c>
    </row>
    <row r="562" spans="1:24" x14ac:dyDescent="0.25">
      <c r="A562" s="15"/>
      <c r="B562" s="15"/>
      <c r="C562" s="28">
        <v>2</v>
      </c>
      <c r="D562" s="21" t="s">
        <v>486</v>
      </c>
      <c r="E562" s="32"/>
      <c r="F562" s="22">
        <v>0</v>
      </c>
      <c r="G562" s="22"/>
      <c r="H562" s="22"/>
      <c r="I562" s="22">
        <v>1800000</v>
      </c>
      <c r="J562" s="22"/>
      <c r="K562" s="22"/>
      <c r="L562" s="19"/>
      <c r="M562" s="19">
        <f>[1]nov!H549</f>
        <v>1800000</v>
      </c>
      <c r="N562" s="19">
        <f t="shared" si="220"/>
        <v>1800000</v>
      </c>
      <c r="O562" s="18">
        <f t="shared" si="218"/>
        <v>1</v>
      </c>
      <c r="P562" s="19"/>
      <c r="Q562" s="19"/>
      <c r="R562" s="19"/>
      <c r="S562" s="19"/>
      <c r="T562" s="19"/>
      <c r="U562" s="19">
        <f t="shared" si="217"/>
        <v>0</v>
      </c>
      <c r="V562" s="15"/>
      <c r="X562" s="3" t="s">
        <v>142</v>
      </c>
    </row>
    <row r="563" spans="1:24" x14ac:dyDescent="0.25">
      <c r="A563" s="15"/>
      <c r="B563" s="15"/>
      <c r="C563" s="28">
        <v>2</v>
      </c>
      <c r="D563" s="21" t="s">
        <v>487</v>
      </c>
      <c r="E563" s="32"/>
      <c r="F563" s="22">
        <v>0</v>
      </c>
      <c r="G563" s="22"/>
      <c r="H563" s="22"/>
      <c r="I563" s="22">
        <v>800000</v>
      </c>
      <c r="J563" s="22"/>
      <c r="K563" s="22"/>
      <c r="L563" s="19"/>
      <c r="M563" s="19">
        <f>[1]nov!H550</f>
        <v>800000</v>
      </c>
      <c r="N563" s="19">
        <f t="shared" si="220"/>
        <v>800000</v>
      </c>
      <c r="O563" s="18">
        <f t="shared" si="218"/>
        <v>1</v>
      </c>
      <c r="P563" s="19"/>
      <c r="Q563" s="19"/>
      <c r="R563" s="19"/>
      <c r="S563" s="19"/>
      <c r="T563" s="19"/>
      <c r="U563" s="19">
        <f t="shared" si="217"/>
        <v>0</v>
      </c>
      <c r="V563" s="15"/>
      <c r="X563" s="3" t="s">
        <v>142</v>
      </c>
    </row>
    <row r="564" spans="1:24" x14ac:dyDescent="0.25">
      <c r="A564" s="15"/>
      <c r="B564" s="15"/>
      <c r="C564" s="28"/>
      <c r="D564" s="16" t="s">
        <v>488</v>
      </c>
      <c r="E564" s="30"/>
      <c r="F564" s="20">
        <f>F565</f>
        <v>360000000</v>
      </c>
      <c r="G564" s="20"/>
      <c r="H564" s="20"/>
      <c r="I564" s="20">
        <f>I565</f>
        <v>360000000</v>
      </c>
      <c r="J564" s="20"/>
      <c r="K564" s="20"/>
      <c r="L564" s="20">
        <f t="shared" ref="L564:U565" si="221">L565</f>
        <v>30000000</v>
      </c>
      <c r="M564" s="20">
        <f t="shared" si="221"/>
        <v>330000000</v>
      </c>
      <c r="N564" s="20">
        <f t="shared" si="221"/>
        <v>360000000</v>
      </c>
      <c r="O564" s="18">
        <f t="shared" si="218"/>
        <v>1</v>
      </c>
      <c r="P564" s="20">
        <f t="shared" si="221"/>
        <v>360000000</v>
      </c>
      <c r="Q564" s="20">
        <f t="shared" si="221"/>
        <v>0</v>
      </c>
      <c r="R564" s="20">
        <f t="shared" si="221"/>
        <v>0</v>
      </c>
      <c r="S564" s="20">
        <f t="shared" si="221"/>
        <v>0</v>
      </c>
      <c r="T564" s="20"/>
      <c r="U564" s="20">
        <f t="shared" si="221"/>
        <v>0</v>
      </c>
      <c r="V564" s="15"/>
    </row>
    <row r="565" spans="1:24" ht="25.5" x14ac:dyDescent="0.25">
      <c r="A565" s="15"/>
      <c r="B565" s="15"/>
      <c r="C565" s="28"/>
      <c r="D565" s="21" t="s">
        <v>489</v>
      </c>
      <c r="E565" s="32" t="s">
        <v>1094</v>
      </c>
      <c r="F565" s="22">
        <f>F566</f>
        <v>360000000</v>
      </c>
      <c r="G565" s="22"/>
      <c r="H565" s="22"/>
      <c r="I565" s="22">
        <f>I566</f>
        <v>360000000</v>
      </c>
      <c r="J565" s="22"/>
      <c r="K565" s="22"/>
      <c r="L565" s="22">
        <f t="shared" si="221"/>
        <v>30000000</v>
      </c>
      <c r="M565" s="22">
        <f t="shared" si="221"/>
        <v>330000000</v>
      </c>
      <c r="N565" s="22">
        <f t="shared" si="221"/>
        <v>360000000</v>
      </c>
      <c r="O565" s="55">
        <f t="shared" si="218"/>
        <v>1</v>
      </c>
      <c r="P565" s="35">
        <f>SUMIF($X$566:$X$566,"DDS",$N$566:$N$566)</f>
        <v>360000000</v>
      </c>
      <c r="Q565" s="35">
        <f>SUMIF($X$566:$X$566,"ADD",$N$566:$N$566)</f>
        <v>0</v>
      </c>
      <c r="R565" s="35">
        <f t="shared" ref="R565" si="222">N565-P565-Q565</f>
        <v>0</v>
      </c>
      <c r="S565" s="22"/>
      <c r="T565" s="20"/>
      <c r="U565" s="20">
        <f t="shared" si="221"/>
        <v>0</v>
      </c>
      <c r="V565" s="15"/>
    </row>
    <row r="566" spans="1:24" hidden="1" x14ac:dyDescent="0.25">
      <c r="A566" s="15"/>
      <c r="B566" s="15"/>
      <c r="C566" s="28"/>
      <c r="D566" s="21" t="s">
        <v>490</v>
      </c>
      <c r="E566" s="21"/>
      <c r="F566" s="22">
        <v>360000000</v>
      </c>
      <c r="G566" s="22"/>
      <c r="H566" s="22"/>
      <c r="I566" s="22">
        <v>360000000</v>
      </c>
      <c r="J566" s="22"/>
      <c r="K566" s="22"/>
      <c r="L566" s="19">
        <v>30000000</v>
      </c>
      <c r="M566" s="19">
        <f>[1]nov!H553</f>
        <v>330000000</v>
      </c>
      <c r="N566" s="19">
        <f t="shared" ref="N566" si="223">L566+M566</f>
        <v>360000000</v>
      </c>
      <c r="O566" s="18">
        <f t="shared" si="218"/>
        <v>1</v>
      </c>
      <c r="P566" s="19"/>
      <c r="Q566" s="19"/>
      <c r="R566" s="19"/>
      <c r="S566" s="19"/>
      <c r="T566" s="19"/>
      <c r="U566" s="19">
        <f>I566-N566</f>
        <v>0</v>
      </c>
      <c r="V566" s="15"/>
      <c r="X566" s="3" t="s">
        <v>142</v>
      </c>
    </row>
    <row r="567" spans="1:24" x14ac:dyDescent="0.25">
      <c r="A567" s="15"/>
      <c r="B567" s="15"/>
      <c r="C567" s="28"/>
      <c r="D567" s="21"/>
      <c r="E567" s="21"/>
      <c r="F567" s="22"/>
      <c r="G567" s="22"/>
      <c r="H567" s="22"/>
      <c r="I567" s="22"/>
      <c r="J567" s="22"/>
      <c r="K567" s="22"/>
      <c r="L567" s="19"/>
      <c r="M567" s="19"/>
      <c r="N567" s="19"/>
      <c r="O567" s="18" t="e">
        <f t="shared" si="218"/>
        <v>#DIV/0!</v>
      </c>
      <c r="P567" s="19"/>
      <c r="Q567" s="19"/>
      <c r="R567" s="19"/>
      <c r="S567" s="19"/>
      <c r="T567" s="19"/>
      <c r="U567" s="19"/>
      <c r="V567" s="15"/>
    </row>
    <row r="568" spans="1:24" x14ac:dyDescent="0.25">
      <c r="A568" s="15"/>
      <c r="B568" s="15"/>
      <c r="C568" s="28"/>
      <c r="D568" s="21" t="s">
        <v>491</v>
      </c>
      <c r="E568" s="21"/>
      <c r="F568" s="22"/>
      <c r="G568" s="22"/>
      <c r="H568" s="22"/>
      <c r="I568" s="22">
        <f>I58</f>
        <v>2237143543</v>
      </c>
      <c r="J568" s="22"/>
      <c r="K568" s="22"/>
      <c r="L568" s="19"/>
      <c r="M568" s="19"/>
      <c r="N568" s="22">
        <f>N58</f>
        <v>2098944879</v>
      </c>
      <c r="O568" s="18">
        <f t="shared" si="218"/>
        <v>0.93822539262962257</v>
      </c>
      <c r="P568" s="22">
        <f t="shared" ref="P568:S568" si="224">P58</f>
        <v>929765200</v>
      </c>
      <c r="Q568" s="22">
        <f t="shared" si="224"/>
        <v>787715216</v>
      </c>
      <c r="R568" s="22">
        <f t="shared" si="224"/>
        <v>381464463</v>
      </c>
      <c r="S568" s="22">
        <f t="shared" si="224"/>
        <v>0</v>
      </c>
      <c r="T568" s="19"/>
      <c r="U568" s="19"/>
      <c r="V568" s="15"/>
    </row>
    <row r="569" spans="1:24" x14ac:dyDescent="0.25">
      <c r="A569" s="15"/>
      <c r="B569" s="15"/>
      <c r="C569" s="15"/>
      <c r="D569" s="15" t="s">
        <v>492</v>
      </c>
      <c r="E569" s="15"/>
      <c r="F569" s="19"/>
      <c r="G569" s="19"/>
      <c r="H569" s="19"/>
      <c r="I569" s="19">
        <f>I568-I20</f>
        <v>-40532457</v>
      </c>
      <c r="J569" s="19"/>
      <c r="K569" s="19"/>
      <c r="L569" s="19"/>
      <c r="M569" s="19"/>
      <c r="N569" s="19">
        <f>N568-N20</f>
        <v>-168282856</v>
      </c>
      <c r="O569" s="19"/>
      <c r="P569" s="19"/>
      <c r="Q569" s="19"/>
      <c r="R569" s="19"/>
      <c r="S569" s="19"/>
      <c r="T569" s="19"/>
      <c r="U569" s="19"/>
      <c r="V569" s="15"/>
    </row>
    <row r="570" spans="1:24" x14ac:dyDescent="0.25">
      <c r="A570" s="15"/>
      <c r="B570" s="15"/>
      <c r="C570" s="15"/>
      <c r="D570" s="37" t="s">
        <v>493</v>
      </c>
      <c r="E570" s="37"/>
      <c r="F570" s="17">
        <f>F571+F573</f>
        <v>-110532457</v>
      </c>
      <c r="G570" s="17"/>
      <c r="H570" s="17"/>
      <c r="I570" s="17"/>
      <c r="J570" s="17"/>
      <c r="K570" s="17"/>
      <c r="L570" s="17">
        <f t="shared" ref="L570:U570" si="225">L571+L573</f>
        <v>0</v>
      </c>
      <c r="M570" s="17">
        <f t="shared" si="225"/>
        <v>80000000</v>
      </c>
      <c r="N570" s="17"/>
      <c r="O570" s="17"/>
      <c r="P570" s="17"/>
      <c r="Q570" s="17"/>
      <c r="R570" s="17"/>
      <c r="S570" s="17"/>
      <c r="T570" s="17"/>
      <c r="U570" s="17">
        <f t="shared" si="225"/>
        <v>199467543</v>
      </c>
      <c r="V570" s="15"/>
    </row>
    <row r="571" spans="1:24" x14ac:dyDescent="0.25">
      <c r="A571" s="15"/>
      <c r="B571" s="15"/>
      <c r="C571" s="15"/>
      <c r="D571" s="37" t="s">
        <v>494</v>
      </c>
      <c r="E571" s="37"/>
      <c r="F571" s="17">
        <f>F572</f>
        <v>39467543</v>
      </c>
      <c r="G571" s="17"/>
      <c r="H571" s="17"/>
      <c r="I571" s="17">
        <f>I572</f>
        <v>39467543</v>
      </c>
      <c r="J571" s="17"/>
      <c r="K571" s="17"/>
      <c r="L571" s="17">
        <f t="shared" ref="L571:U571" si="226">L572</f>
        <v>0</v>
      </c>
      <c r="M571" s="17">
        <f t="shared" si="226"/>
        <v>0</v>
      </c>
      <c r="N571" s="17">
        <f t="shared" si="226"/>
        <v>0</v>
      </c>
      <c r="O571" s="17"/>
      <c r="P571" s="17"/>
      <c r="Q571" s="17"/>
      <c r="R571" s="17"/>
      <c r="S571" s="17"/>
      <c r="T571" s="17"/>
      <c r="U571" s="17">
        <f t="shared" si="226"/>
        <v>39467543</v>
      </c>
      <c r="V571" s="15"/>
    </row>
    <row r="572" spans="1:24" ht="25.5" hidden="1" x14ac:dyDescent="0.25">
      <c r="A572" s="15"/>
      <c r="B572" s="15"/>
      <c r="C572" s="15"/>
      <c r="D572" s="38" t="s">
        <v>495</v>
      </c>
      <c r="E572" s="38"/>
      <c r="F572" s="19">
        <v>39467543</v>
      </c>
      <c r="G572" s="19"/>
      <c r="H572" s="19"/>
      <c r="I572" s="19">
        <v>39467543</v>
      </c>
      <c r="J572" s="19"/>
      <c r="K572" s="19"/>
      <c r="L572" s="19"/>
      <c r="M572" s="19">
        <f>[1]nov!H558</f>
        <v>0</v>
      </c>
      <c r="N572" s="19">
        <f>L572+M572</f>
        <v>0</v>
      </c>
      <c r="O572" s="19"/>
      <c r="P572" s="19"/>
      <c r="Q572" s="19"/>
      <c r="R572" s="19"/>
      <c r="S572" s="19"/>
      <c r="T572" s="19"/>
      <c r="U572" s="19">
        <f>F572-N572</f>
        <v>39467543</v>
      </c>
      <c r="V572" s="15"/>
    </row>
    <row r="573" spans="1:24" x14ac:dyDescent="0.25">
      <c r="A573" s="15"/>
      <c r="B573" s="15"/>
      <c r="C573" s="15"/>
      <c r="D573" s="6" t="s">
        <v>496</v>
      </c>
      <c r="E573" s="6"/>
      <c r="F573" s="39">
        <f>F574</f>
        <v>-150000000</v>
      </c>
      <c r="G573" s="39"/>
      <c r="H573" s="39"/>
      <c r="I573" s="39">
        <f>I574</f>
        <v>80000000</v>
      </c>
      <c r="J573" s="39"/>
      <c r="K573" s="39"/>
      <c r="L573" s="39">
        <f t="shared" ref="L573:U573" si="227">L574</f>
        <v>0</v>
      </c>
      <c r="M573" s="39">
        <f t="shared" si="227"/>
        <v>80000000</v>
      </c>
      <c r="N573" s="39"/>
      <c r="O573" s="39"/>
      <c r="P573" s="39"/>
      <c r="Q573" s="39"/>
      <c r="R573" s="39"/>
      <c r="S573" s="39"/>
      <c r="T573" s="40"/>
      <c r="U573" s="39">
        <f t="shared" si="227"/>
        <v>160000000</v>
      </c>
      <c r="V573" s="15"/>
    </row>
    <row r="574" spans="1:24" hidden="1" x14ac:dyDescent="0.25">
      <c r="A574" s="15"/>
      <c r="B574" s="15"/>
      <c r="C574" s="15"/>
      <c r="D574" s="15" t="s">
        <v>497</v>
      </c>
      <c r="E574" s="15"/>
      <c r="F574" s="19">
        <v>-150000000</v>
      </c>
      <c r="G574" s="19"/>
      <c r="H574" s="19"/>
      <c r="I574" s="19">
        <v>80000000</v>
      </c>
      <c r="J574" s="19"/>
      <c r="K574" s="19"/>
      <c r="L574" s="19"/>
      <c r="M574" s="19">
        <f>[1]nov!H560</f>
        <v>80000000</v>
      </c>
      <c r="N574" s="19">
        <f>L574+M574</f>
        <v>80000000</v>
      </c>
      <c r="O574" s="19"/>
      <c r="P574" s="19"/>
      <c r="Q574" s="19"/>
      <c r="R574" s="19"/>
      <c r="S574" s="19"/>
      <c r="T574" s="41"/>
      <c r="U574" s="19">
        <f>N574+I574</f>
        <v>160000000</v>
      </c>
      <c r="V574" s="15"/>
      <c r="X574" s="3" t="s">
        <v>142</v>
      </c>
    </row>
    <row r="575" spans="1:24" x14ac:dyDescent="0.25">
      <c r="A575" s="42"/>
      <c r="B575" s="42"/>
      <c r="C575" s="42"/>
      <c r="D575" s="43" t="s">
        <v>498</v>
      </c>
      <c r="E575" s="42"/>
      <c r="F575" s="42"/>
      <c r="G575" s="42"/>
      <c r="H575" s="42"/>
      <c r="I575" s="44">
        <v>0</v>
      </c>
      <c r="J575" s="42"/>
      <c r="K575" s="42"/>
      <c r="L575" s="42"/>
      <c r="M575" s="42"/>
      <c r="N575" s="42"/>
      <c r="O575" s="42"/>
      <c r="P575" s="42"/>
      <c r="Q575" s="42"/>
      <c r="R575" s="42"/>
      <c r="S575" s="42"/>
    </row>
    <row r="576" spans="1:24" ht="15.75" x14ac:dyDescent="0.3">
      <c r="A576" s="42"/>
      <c r="B576" s="42"/>
      <c r="C576" s="42"/>
      <c r="D576" s="45" t="s">
        <v>499</v>
      </c>
      <c r="E576" s="42"/>
      <c r="F576" s="42"/>
      <c r="G576" s="42"/>
      <c r="H576" s="42"/>
      <c r="I576" s="44">
        <f>I573-I571</f>
        <v>40532457</v>
      </c>
      <c r="J576" s="42"/>
      <c r="K576" s="42"/>
      <c r="L576" s="42"/>
      <c r="M576" s="42"/>
      <c r="N576" s="44">
        <f>N573-N571</f>
        <v>0</v>
      </c>
      <c r="O576" s="46"/>
      <c r="P576" s="46"/>
      <c r="Q576" s="46"/>
      <c r="R576" s="46"/>
      <c r="S576" s="46"/>
      <c r="T576" s="47"/>
      <c r="U576" s="47"/>
    </row>
    <row r="577" spans="4:21" ht="15.75" x14ac:dyDescent="0.3">
      <c r="N577" s="47"/>
      <c r="O577" s="47"/>
      <c r="P577" s="47"/>
      <c r="Q577" s="47"/>
      <c r="R577" s="47"/>
      <c r="S577" s="47"/>
      <c r="T577" s="47"/>
      <c r="U577" s="47"/>
    </row>
    <row r="578" spans="4:21" ht="15.75" x14ac:dyDescent="0.3">
      <c r="N578" s="1"/>
      <c r="O578" s="1"/>
      <c r="P578" s="1"/>
      <c r="Q578" s="1"/>
      <c r="R578" s="1"/>
      <c r="S578" s="1"/>
      <c r="T578" s="1"/>
      <c r="U578" s="1"/>
    </row>
    <row r="579" spans="4:21" ht="15.75" x14ac:dyDescent="0.3">
      <c r="N579" s="47"/>
      <c r="O579" s="47"/>
      <c r="P579" s="47"/>
      <c r="Q579" s="47" t="s">
        <v>500</v>
      </c>
      <c r="R579" s="47"/>
      <c r="S579" s="47"/>
      <c r="T579" s="47"/>
      <c r="U579" s="47"/>
    </row>
    <row r="580" spans="4:21" ht="15.75" x14ac:dyDescent="0.3">
      <c r="N580" s="47"/>
      <c r="O580" s="47"/>
      <c r="P580" s="47"/>
      <c r="Q580" s="47" t="s">
        <v>501</v>
      </c>
      <c r="R580" s="47"/>
      <c r="S580" s="47"/>
      <c r="T580" s="47"/>
      <c r="U580" s="47"/>
    </row>
    <row r="581" spans="4:21" ht="15.75" x14ac:dyDescent="0.3">
      <c r="N581" s="1"/>
      <c r="O581" s="1"/>
      <c r="P581" s="1"/>
      <c r="Q581" s="1"/>
      <c r="R581" s="1"/>
      <c r="S581" s="1"/>
      <c r="T581" s="1"/>
      <c r="U581" s="1"/>
    </row>
    <row r="582" spans="4:21" ht="15.75" x14ac:dyDescent="0.3">
      <c r="D582" s="48"/>
      <c r="E582" s="48"/>
      <c r="F582" s="48"/>
      <c r="G582" s="48"/>
      <c r="N582" s="1"/>
      <c r="O582" s="1"/>
      <c r="P582" s="1"/>
      <c r="Q582" s="1"/>
      <c r="R582" s="1"/>
      <c r="S582" s="1"/>
      <c r="T582" s="1"/>
      <c r="U582" s="1"/>
    </row>
    <row r="583" spans="4:21" ht="15.75" x14ac:dyDescent="0.3">
      <c r="D583" s="49"/>
      <c r="E583" s="50"/>
      <c r="F583" s="51"/>
      <c r="G583" s="48"/>
      <c r="N583" s="1"/>
      <c r="O583" s="1"/>
      <c r="P583" s="1"/>
      <c r="Q583" s="1"/>
      <c r="R583" s="1"/>
      <c r="S583" s="1"/>
      <c r="T583" s="1"/>
      <c r="U583" s="1"/>
    </row>
    <row r="584" spans="4:21" ht="15.75" x14ac:dyDescent="0.3">
      <c r="D584" s="52"/>
      <c r="E584" s="50"/>
      <c r="F584" s="51"/>
      <c r="G584" s="48"/>
      <c r="N584" s="47"/>
      <c r="O584" s="237"/>
      <c r="P584" s="237"/>
      <c r="Q584" s="47" t="s">
        <v>502</v>
      </c>
      <c r="R584" s="237"/>
      <c r="S584" s="237"/>
      <c r="T584" s="237"/>
      <c r="U584" s="237"/>
    </row>
    <row r="585" spans="4:21" x14ac:dyDescent="0.25">
      <c r="D585" s="52"/>
      <c r="E585" s="53"/>
      <c r="F585" s="51"/>
      <c r="G585" s="48"/>
    </row>
    <row r="586" spans="4:21" x14ac:dyDescent="0.25">
      <c r="D586" s="54"/>
      <c r="E586" s="50"/>
      <c r="F586" s="51"/>
      <c r="G586" s="48"/>
    </row>
    <row r="587" spans="4:21" x14ac:dyDescent="0.25">
      <c r="D587" s="52"/>
      <c r="E587" s="50"/>
      <c r="F587" s="51"/>
      <c r="G587" s="48"/>
    </row>
    <row r="588" spans="4:21" x14ac:dyDescent="0.25">
      <c r="D588" s="49"/>
      <c r="E588" s="50"/>
      <c r="F588" s="51"/>
      <c r="G588" s="48"/>
    </row>
  </sheetData>
  <mergeCells count="15">
    <mergeCell ref="A18:C18"/>
    <mergeCell ref="A7:S7"/>
    <mergeCell ref="A8:S8"/>
    <mergeCell ref="A9:S9"/>
    <mergeCell ref="A15:C17"/>
    <mergeCell ref="D15:D17"/>
    <mergeCell ref="E15:E17"/>
    <mergeCell ref="G15:O15"/>
    <mergeCell ref="P15:S15"/>
    <mergeCell ref="G16:I16"/>
    <mergeCell ref="J16:O16"/>
    <mergeCell ref="P16:P17"/>
    <mergeCell ref="Q16:Q17"/>
    <mergeCell ref="R16:R17"/>
    <mergeCell ref="S16:S17"/>
  </mergeCells>
  <pageMargins left="0.31496062992125984" right="0.19685039370078741" top="0.73" bottom="0.23" header="0.31496062992125984" footer="0.22"/>
  <pageSetup paperSize="14" scale="70"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topLeftCell="A26" workbookViewId="0">
      <selection activeCell="G77" sqref="G77"/>
    </sheetView>
  </sheetViews>
  <sheetFormatPr defaultColWidth="9.140625" defaultRowHeight="15" x14ac:dyDescent="0.25"/>
  <cols>
    <col min="1" max="1" width="6.42578125" style="97" customWidth="1"/>
    <col min="2" max="2" width="34.140625" style="97" customWidth="1"/>
    <col min="3" max="3" width="25.140625" style="97" customWidth="1"/>
    <col min="4" max="4" width="20.28515625" style="97" customWidth="1"/>
    <col min="5" max="5" width="12.5703125" style="97" customWidth="1"/>
    <col min="6" max="6" width="11" style="97" customWidth="1"/>
    <col min="7" max="7" width="19.42578125" style="97" customWidth="1"/>
    <col min="8" max="8" width="20.28515625" style="97" customWidth="1"/>
    <col min="9" max="16384" width="9.140625" style="97"/>
  </cols>
  <sheetData>
    <row r="1" spans="1:8" x14ac:dyDescent="0.25">
      <c r="E1" s="98" t="s">
        <v>0</v>
      </c>
      <c r="F1" s="57"/>
    </row>
    <row r="2" spans="1:8" x14ac:dyDescent="0.25">
      <c r="E2" s="98" t="s">
        <v>710</v>
      </c>
      <c r="F2" s="57"/>
    </row>
    <row r="3" spans="1:8" x14ac:dyDescent="0.25">
      <c r="E3" s="98" t="s">
        <v>2</v>
      </c>
      <c r="F3" s="57"/>
    </row>
    <row r="4" spans="1:8" x14ac:dyDescent="0.25">
      <c r="E4" s="98" t="s">
        <v>3</v>
      </c>
      <c r="F4" s="57"/>
    </row>
    <row r="5" spans="1:8" ht="14.45" customHeight="1" x14ac:dyDescent="0.25">
      <c r="E5" s="324" t="s">
        <v>711</v>
      </c>
      <c r="F5" s="324"/>
      <c r="G5" s="324"/>
      <c r="H5" s="324"/>
    </row>
    <row r="6" spans="1:8" x14ac:dyDescent="0.25">
      <c r="E6" s="324"/>
      <c r="F6" s="324"/>
      <c r="G6" s="324"/>
      <c r="H6" s="324"/>
    </row>
    <row r="8" spans="1:8" x14ac:dyDescent="0.25">
      <c r="A8" s="57"/>
      <c r="B8" s="57"/>
      <c r="C8" s="57"/>
      <c r="D8" s="57"/>
      <c r="E8" s="57"/>
      <c r="F8" s="57"/>
      <c r="G8" s="57"/>
      <c r="H8" s="57"/>
    </row>
    <row r="9" spans="1:8" x14ac:dyDescent="0.25">
      <c r="A9" s="57" t="s">
        <v>712</v>
      </c>
      <c r="B9" s="57"/>
      <c r="C9" s="57"/>
      <c r="D9" s="57"/>
      <c r="E9" s="57"/>
      <c r="F9" s="57"/>
      <c r="G9" s="57"/>
      <c r="H9" s="57"/>
    </row>
    <row r="10" spans="1:8" x14ac:dyDescent="0.25">
      <c r="A10" s="57"/>
      <c r="B10" s="57"/>
      <c r="C10" s="57"/>
      <c r="D10" s="57"/>
      <c r="E10" s="57"/>
      <c r="F10" s="57"/>
      <c r="G10" s="57"/>
      <c r="H10" s="57"/>
    </row>
    <row r="11" spans="1:8" x14ac:dyDescent="0.25">
      <c r="A11" s="322" t="s">
        <v>713</v>
      </c>
      <c r="B11" s="322"/>
      <c r="C11" s="323" t="s">
        <v>8</v>
      </c>
      <c r="D11" s="323"/>
      <c r="E11" s="323"/>
      <c r="F11" s="323"/>
      <c r="G11" s="323"/>
      <c r="H11" s="323"/>
    </row>
    <row r="12" spans="1:8" x14ac:dyDescent="0.25">
      <c r="A12" s="322" t="s">
        <v>714</v>
      </c>
      <c r="B12" s="322"/>
      <c r="C12" s="323" t="s">
        <v>10</v>
      </c>
      <c r="D12" s="323"/>
      <c r="E12" s="323"/>
      <c r="F12" s="323"/>
      <c r="G12" s="323"/>
      <c r="H12" s="323"/>
    </row>
    <row r="13" spans="1:8" x14ac:dyDescent="0.25">
      <c r="A13" s="322" t="s">
        <v>715</v>
      </c>
      <c r="B13" s="322"/>
      <c r="C13" s="323" t="s">
        <v>12</v>
      </c>
      <c r="D13" s="323"/>
      <c r="E13" s="323"/>
      <c r="F13" s="323"/>
      <c r="G13" s="323"/>
      <c r="H13" s="323"/>
    </row>
    <row r="14" spans="1:8" x14ac:dyDescent="0.25">
      <c r="A14" s="322" t="s">
        <v>716</v>
      </c>
      <c r="B14" s="322"/>
      <c r="C14" s="323" t="s">
        <v>14</v>
      </c>
      <c r="D14" s="323"/>
      <c r="E14" s="323"/>
      <c r="F14" s="323"/>
      <c r="G14" s="323"/>
      <c r="H14" s="323"/>
    </row>
    <row r="15" spans="1:8" x14ac:dyDescent="0.25">
      <c r="A15" s="57"/>
      <c r="B15" s="57"/>
      <c r="C15" s="57"/>
      <c r="D15" s="57"/>
      <c r="E15" s="57"/>
      <c r="F15" s="57"/>
      <c r="G15" s="57"/>
      <c r="H15" s="57"/>
    </row>
    <row r="16" spans="1:8" ht="21" customHeight="1" x14ac:dyDescent="0.25">
      <c r="A16" s="326" t="s">
        <v>717</v>
      </c>
      <c r="B16" s="326" t="s">
        <v>718</v>
      </c>
      <c r="C16" s="328" t="s">
        <v>719</v>
      </c>
      <c r="D16" s="328"/>
      <c r="E16" s="328"/>
      <c r="F16" s="328"/>
      <c r="G16" s="328" t="s">
        <v>29</v>
      </c>
      <c r="H16" s="328"/>
    </row>
    <row r="17" spans="1:8" ht="22.5" customHeight="1" x14ac:dyDescent="0.25">
      <c r="A17" s="327"/>
      <c r="B17" s="327"/>
      <c r="C17" s="99" t="s">
        <v>720</v>
      </c>
      <c r="D17" s="99" t="s">
        <v>721</v>
      </c>
      <c r="E17" s="99" t="s">
        <v>27</v>
      </c>
      <c r="F17" s="99" t="s">
        <v>28</v>
      </c>
      <c r="G17" s="99" t="s">
        <v>722</v>
      </c>
      <c r="H17" s="99" t="s">
        <v>19</v>
      </c>
    </row>
    <row r="18" spans="1:8" x14ac:dyDescent="0.25">
      <c r="A18" s="100" t="s">
        <v>723</v>
      </c>
      <c r="B18" s="101" t="s">
        <v>724</v>
      </c>
      <c r="C18" s="99"/>
      <c r="D18" s="99"/>
      <c r="E18" s="99"/>
      <c r="F18" s="99"/>
      <c r="G18" s="99"/>
      <c r="H18" s="99"/>
    </row>
    <row r="19" spans="1:8" ht="30" x14ac:dyDescent="0.25">
      <c r="A19" s="100"/>
      <c r="B19" s="107" t="s">
        <v>725</v>
      </c>
      <c r="C19" s="102" t="s">
        <v>726</v>
      </c>
      <c r="D19" s="103" t="s">
        <v>727</v>
      </c>
      <c r="E19" s="67">
        <v>1</v>
      </c>
      <c r="F19" s="67" t="s">
        <v>1100</v>
      </c>
      <c r="G19" s="104">
        <v>4600000</v>
      </c>
      <c r="H19" s="102" t="s">
        <v>728</v>
      </c>
    </row>
    <row r="20" spans="1:8" ht="45" x14ac:dyDescent="0.25">
      <c r="A20" s="100"/>
      <c r="B20" s="107" t="s">
        <v>1098</v>
      </c>
      <c r="C20" s="102" t="s">
        <v>726</v>
      </c>
      <c r="D20" s="103" t="s">
        <v>1099</v>
      </c>
      <c r="E20" s="67">
        <v>1</v>
      </c>
      <c r="F20" s="67" t="s">
        <v>1100</v>
      </c>
      <c r="G20" s="104">
        <v>4600000</v>
      </c>
      <c r="H20" s="102" t="s">
        <v>728</v>
      </c>
    </row>
    <row r="21" spans="1:8" ht="45" x14ac:dyDescent="0.25">
      <c r="A21" s="274"/>
      <c r="B21" s="107" t="s">
        <v>1111</v>
      </c>
      <c r="C21" s="102" t="s">
        <v>726</v>
      </c>
      <c r="D21" s="103" t="s">
        <v>1099</v>
      </c>
      <c r="E21" s="275">
        <v>1</v>
      </c>
      <c r="F21" s="275" t="s">
        <v>1100</v>
      </c>
      <c r="G21" s="104">
        <v>4600000</v>
      </c>
      <c r="H21" s="102" t="s">
        <v>728</v>
      </c>
    </row>
    <row r="22" spans="1:8" x14ac:dyDescent="0.25">
      <c r="A22" s="274"/>
      <c r="B22" s="107"/>
      <c r="C22" s="102"/>
      <c r="D22" s="103"/>
      <c r="E22" s="275"/>
      <c r="F22" s="275"/>
      <c r="G22" s="104"/>
      <c r="H22" s="102"/>
    </row>
    <row r="23" spans="1:8" x14ac:dyDescent="0.25">
      <c r="A23" s="274"/>
      <c r="B23" s="107"/>
      <c r="C23" s="102"/>
      <c r="D23" s="103"/>
      <c r="E23" s="275"/>
      <c r="F23" s="275"/>
      <c r="G23" s="104"/>
      <c r="H23" s="102"/>
    </row>
    <row r="24" spans="1:8" x14ac:dyDescent="0.25">
      <c r="A24" s="100"/>
      <c r="B24" s="100"/>
      <c r="C24" s="99"/>
      <c r="D24" s="99"/>
      <c r="E24" s="99"/>
      <c r="F24" s="99"/>
      <c r="G24" s="105"/>
      <c r="H24" s="106"/>
    </row>
    <row r="25" spans="1:8" x14ac:dyDescent="0.25">
      <c r="A25" s="100" t="s">
        <v>729</v>
      </c>
      <c r="B25" s="101" t="s">
        <v>730</v>
      </c>
      <c r="C25" s="99"/>
      <c r="D25" s="99"/>
      <c r="E25" s="99"/>
      <c r="F25" s="99"/>
      <c r="G25" s="105"/>
      <c r="H25" s="106"/>
    </row>
    <row r="26" spans="1:8" ht="30" x14ac:dyDescent="0.25">
      <c r="A26" s="100"/>
      <c r="B26" s="107" t="s">
        <v>731</v>
      </c>
      <c r="C26" s="103" t="s">
        <v>732</v>
      </c>
      <c r="D26" s="102" t="s">
        <v>733</v>
      </c>
      <c r="E26" s="67">
        <v>1</v>
      </c>
      <c r="F26" s="67" t="s">
        <v>734</v>
      </c>
      <c r="G26" s="104">
        <v>16000000</v>
      </c>
      <c r="H26" s="102" t="s">
        <v>735</v>
      </c>
    </row>
    <row r="27" spans="1:8" ht="30" x14ac:dyDescent="0.25">
      <c r="A27" s="100"/>
      <c r="B27" s="107" t="s">
        <v>731</v>
      </c>
      <c r="C27" s="103" t="s">
        <v>732</v>
      </c>
      <c r="D27" s="102" t="s">
        <v>736</v>
      </c>
      <c r="E27" s="67">
        <v>1</v>
      </c>
      <c r="F27" s="67" t="s">
        <v>734</v>
      </c>
      <c r="G27" s="104">
        <v>19000000</v>
      </c>
      <c r="H27" s="102" t="s">
        <v>735</v>
      </c>
    </row>
    <row r="28" spans="1:8" ht="30" x14ac:dyDescent="0.25">
      <c r="A28" s="100"/>
      <c r="B28" s="107" t="s">
        <v>737</v>
      </c>
      <c r="C28" s="102" t="s">
        <v>738</v>
      </c>
      <c r="D28" s="102" t="s">
        <v>739</v>
      </c>
      <c r="E28" s="67">
        <v>1</v>
      </c>
      <c r="F28" s="67" t="s">
        <v>740</v>
      </c>
      <c r="G28" s="104">
        <v>200000000</v>
      </c>
      <c r="H28" s="102" t="s">
        <v>735</v>
      </c>
    </row>
    <row r="29" spans="1:8" ht="30" x14ac:dyDescent="0.25">
      <c r="A29" s="100"/>
      <c r="B29" s="101" t="s">
        <v>741</v>
      </c>
      <c r="C29" s="103" t="s">
        <v>742</v>
      </c>
      <c r="D29" s="102" t="s">
        <v>743</v>
      </c>
      <c r="E29" s="67">
        <v>4</v>
      </c>
      <c r="F29" s="67" t="s">
        <v>744</v>
      </c>
      <c r="G29" s="104">
        <v>70000000</v>
      </c>
      <c r="H29" s="102" t="s">
        <v>741</v>
      </c>
    </row>
    <row r="30" spans="1:8" ht="30" x14ac:dyDescent="0.25">
      <c r="A30" s="100"/>
      <c r="B30" s="101" t="s">
        <v>745</v>
      </c>
      <c r="C30" s="103" t="s">
        <v>742</v>
      </c>
      <c r="D30" s="102" t="s">
        <v>743</v>
      </c>
      <c r="E30" s="67">
        <v>20</v>
      </c>
      <c r="F30" s="67" t="s">
        <v>744</v>
      </c>
      <c r="G30" s="104">
        <v>350000000</v>
      </c>
      <c r="H30" s="102" t="s">
        <v>735</v>
      </c>
    </row>
    <row r="31" spans="1:8" x14ac:dyDescent="0.25">
      <c r="A31" s="100"/>
      <c r="B31" s="101"/>
      <c r="C31" s="102" t="s">
        <v>1148</v>
      </c>
      <c r="D31" s="102" t="s">
        <v>743</v>
      </c>
      <c r="E31" s="67">
        <v>2</v>
      </c>
      <c r="F31" s="67" t="s">
        <v>734</v>
      </c>
      <c r="G31" s="104">
        <v>3000000</v>
      </c>
      <c r="H31" s="102" t="s">
        <v>741</v>
      </c>
    </row>
    <row r="32" spans="1:8" x14ac:dyDescent="0.25">
      <c r="A32" s="100"/>
      <c r="B32" s="100"/>
      <c r="C32" s="99"/>
      <c r="D32" s="99"/>
      <c r="E32" s="99"/>
      <c r="F32" s="99"/>
      <c r="G32" s="105"/>
      <c r="H32" s="106"/>
    </row>
    <row r="33" spans="1:8" x14ac:dyDescent="0.25">
      <c r="A33" s="100" t="s">
        <v>746</v>
      </c>
      <c r="B33" s="101" t="s">
        <v>346</v>
      </c>
      <c r="C33" s="99"/>
      <c r="D33" s="99"/>
      <c r="E33" s="99"/>
      <c r="F33" s="99"/>
      <c r="G33" s="105"/>
      <c r="H33" s="106"/>
    </row>
    <row r="34" spans="1:8" x14ac:dyDescent="0.25">
      <c r="A34" s="100"/>
      <c r="B34" s="101"/>
      <c r="C34" s="102"/>
      <c r="D34" s="102"/>
      <c r="E34" s="67"/>
      <c r="F34" s="67"/>
      <c r="G34" s="104"/>
      <c r="H34" s="102"/>
    </row>
    <row r="35" spans="1:8" x14ac:dyDescent="0.25">
      <c r="A35" s="100"/>
      <c r="B35" s="101"/>
      <c r="C35" s="106"/>
      <c r="D35" s="99"/>
      <c r="E35" s="99"/>
      <c r="F35" s="99"/>
      <c r="G35" s="105"/>
      <c r="H35" s="106"/>
    </row>
    <row r="36" spans="1:8" x14ac:dyDescent="0.25">
      <c r="A36" s="60" t="s">
        <v>747</v>
      </c>
      <c r="B36" s="60" t="s">
        <v>383</v>
      </c>
      <c r="C36" s="60"/>
      <c r="D36" s="59"/>
      <c r="E36" s="59"/>
      <c r="F36" s="59"/>
      <c r="G36" s="84"/>
      <c r="H36" s="60"/>
    </row>
    <row r="37" spans="1:8" x14ac:dyDescent="0.25">
      <c r="A37" s="60"/>
      <c r="B37" s="86" t="s">
        <v>748</v>
      </c>
      <c r="C37" s="65" t="s">
        <v>749</v>
      </c>
      <c r="D37" s="102" t="s">
        <v>750</v>
      </c>
      <c r="E37" s="67">
        <v>2</v>
      </c>
      <c r="F37" s="67" t="s">
        <v>744</v>
      </c>
      <c r="G37" s="68">
        <v>156000000</v>
      </c>
      <c r="H37" s="65" t="s">
        <v>751</v>
      </c>
    </row>
    <row r="38" spans="1:8" x14ac:dyDescent="0.25">
      <c r="A38" s="60"/>
      <c r="B38" s="65" t="s">
        <v>752</v>
      </c>
      <c r="C38" s="65" t="s">
        <v>753</v>
      </c>
      <c r="D38" s="102" t="s">
        <v>754</v>
      </c>
      <c r="E38" s="67">
        <v>1</v>
      </c>
      <c r="F38" s="67" t="s">
        <v>744</v>
      </c>
      <c r="G38" s="68">
        <v>125000000</v>
      </c>
      <c r="H38" s="65" t="s">
        <v>755</v>
      </c>
    </row>
    <row r="39" spans="1:8" ht="60" x14ac:dyDescent="0.25">
      <c r="A39" s="60"/>
      <c r="B39" s="86" t="s">
        <v>756</v>
      </c>
      <c r="C39" s="65" t="s">
        <v>757</v>
      </c>
      <c r="D39" s="103" t="s">
        <v>758</v>
      </c>
      <c r="E39" s="67">
        <v>1</v>
      </c>
      <c r="F39" s="67" t="s">
        <v>744</v>
      </c>
      <c r="G39" s="68">
        <v>15000000</v>
      </c>
      <c r="H39" s="65" t="s">
        <v>755</v>
      </c>
    </row>
    <row r="40" spans="1:8" ht="30" x14ac:dyDescent="0.25">
      <c r="A40" s="60"/>
      <c r="B40" s="86" t="s">
        <v>756</v>
      </c>
      <c r="C40" s="65" t="s">
        <v>759</v>
      </c>
      <c r="D40" s="102" t="s">
        <v>760</v>
      </c>
      <c r="E40" s="67">
        <v>1</v>
      </c>
      <c r="F40" s="67" t="s">
        <v>744</v>
      </c>
      <c r="G40" s="68">
        <v>12000000</v>
      </c>
      <c r="H40" s="65" t="s">
        <v>755</v>
      </c>
    </row>
    <row r="41" spans="1:8" ht="60" x14ac:dyDescent="0.25">
      <c r="A41" s="60"/>
      <c r="B41" s="86" t="s">
        <v>1101</v>
      </c>
      <c r="C41" s="86" t="s">
        <v>1104</v>
      </c>
      <c r="D41" s="103" t="s">
        <v>1103</v>
      </c>
      <c r="E41" s="67">
        <v>4</v>
      </c>
      <c r="F41" s="67" t="s">
        <v>1105</v>
      </c>
      <c r="G41" s="68">
        <v>16000000</v>
      </c>
      <c r="H41" s="65" t="s">
        <v>1102</v>
      </c>
    </row>
    <row r="42" spans="1:8" x14ac:dyDescent="0.25">
      <c r="A42" s="60"/>
      <c r="B42" s="60"/>
      <c r="C42" s="60"/>
      <c r="D42" s="60"/>
      <c r="E42" s="60"/>
      <c r="F42" s="60"/>
      <c r="G42" s="84"/>
      <c r="H42" s="60"/>
    </row>
    <row r="43" spans="1:8" x14ac:dyDescent="0.25">
      <c r="A43" s="60"/>
      <c r="B43" s="60" t="s">
        <v>673</v>
      </c>
      <c r="C43" s="60"/>
      <c r="D43" s="60"/>
      <c r="E43" s="60"/>
      <c r="F43" s="60"/>
      <c r="G43" s="84">
        <f>SUM(G19:G41)</f>
        <v>995800000</v>
      </c>
      <c r="H43" s="60"/>
    </row>
    <row r="44" spans="1:8" x14ac:dyDescent="0.25">
      <c r="A44" s="57"/>
      <c r="B44" s="57"/>
      <c r="C44" s="57"/>
      <c r="D44" s="57"/>
      <c r="E44" s="57"/>
      <c r="F44" s="57"/>
      <c r="G44" s="57"/>
      <c r="H44" s="57"/>
    </row>
    <row r="45" spans="1:8" x14ac:dyDescent="0.25">
      <c r="A45" s="57"/>
      <c r="B45" s="57"/>
      <c r="C45" s="57"/>
      <c r="D45" s="57"/>
      <c r="E45" s="57"/>
      <c r="F45" s="325" t="s">
        <v>761</v>
      </c>
      <c r="G45" s="325"/>
      <c r="H45" s="325"/>
    </row>
    <row r="46" spans="1:8" x14ac:dyDescent="0.25">
      <c r="A46" s="57"/>
      <c r="B46" s="57"/>
      <c r="C46" s="57"/>
      <c r="D46" s="57"/>
      <c r="E46" s="57"/>
      <c r="F46" s="325" t="s">
        <v>501</v>
      </c>
      <c r="G46" s="325"/>
      <c r="H46" s="325"/>
    </row>
    <row r="47" spans="1:8" x14ac:dyDescent="0.25">
      <c r="A47" s="57"/>
      <c r="B47" s="57"/>
      <c r="C47" s="57"/>
      <c r="D47" s="57"/>
      <c r="E47" s="57"/>
      <c r="F47" s="57"/>
      <c r="G47" s="57"/>
      <c r="H47" s="57"/>
    </row>
    <row r="48" spans="1:8" x14ac:dyDescent="0.25">
      <c r="A48" s="57"/>
      <c r="B48" s="57"/>
      <c r="C48" s="57"/>
      <c r="D48" s="57"/>
      <c r="E48" s="57"/>
      <c r="F48" s="57"/>
      <c r="G48" s="57"/>
      <c r="H48" s="57"/>
    </row>
    <row r="49" spans="1:8" x14ac:dyDescent="0.25">
      <c r="A49" s="57"/>
      <c r="B49" s="57"/>
      <c r="C49" s="57"/>
      <c r="D49" s="57"/>
      <c r="E49" s="57"/>
      <c r="F49" s="57"/>
      <c r="G49" s="57"/>
      <c r="H49" s="57"/>
    </row>
    <row r="50" spans="1:8" x14ac:dyDescent="0.25">
      <c r="A50" s="57"/>
      <c r="B50" s="57"/>
      <c r="C50" s="57"/>
      <c r="D50" s="57"/>
      <c r="E50" s="57"/>
      <c r="F50" s="325" t="s">
        <v>502</v>
      </c>
      <c r="G50" s="325"/>
      <c r="H50" s="325"/>
    </row>
    <row r="51" spans="1:8" x14ac:dyDescent="0.25">
      <c r="A51" s="57"/>
      <c r="B51" s="57"/>
      <c r="C51" s="57"/>
      <c r="D51" s="57"/>
      <c r="E51" s="57"/>
      <c r="F51" s="57"/>
      <c r="G51" s="57"/>
      <c r="H51" s="57"/>
    </row>
    <row r="52" spans="1:8" x14ac:dyDescent="0.25">
      <c r="A52" s="57"/>
      <c r="B52" s="57"/>
      <c r="C52" s="57"/>
      <c r="D52" s="57"/>
      <c r="E52" s="57"/>
      <c r="F52" s="57"/>
      <c r="G52" s="57"/>
      <c r="H52" s="57"/>
    </row>
    <row r="53" spans="1:8" x14ac:dyDescent="0.25">
      <c r="A53" s="57"/>
      <c r="B53" s="57"/>
      <c r="C53" s="57"/>
      <c r="D53" s="57"/>
      <c r="E53" s="57"/>
      <c r="F53" s="57"/>
      <c r="G53" s="57"/>
      <c r="H53" s="57"/>
    </row>
    <row r="54" spans="1:8" ht="15.75" x14ac:dyDescent="0.25">
      <c r="A54" s="57"/>
      <c r="B54" s="57"/>
      <c r="C54" s="57"/>
      <c r="D54" s="57"/>
      <c r="E54" s="57"/>
      <c r="F54" s="281"/>
      <c r="G54" s="281"/>
      <c r="H54" s="281"/>
    </row>
    <row r="55" spans="1:8" x14ac:dyDescent="0.25">
      <c r="A55" s="57"/>
      <c r="B55" s="57"/>
      <c r="C55" s="57"/>
      <c r="D55" s="57"/>
      <c r="E55" s="57"/>
      <c r="F55" s="57"/>
      <c r="G55" s="57"/>
      <c r="H55" s="57"/>
    </row>
    <row r="76" spans="7:7" x14ac:dyDescent="0.25">
      <c r="G76" s="97">
        <f>SUM(G8:G75)</f>
        <v>1991600000</v>
      </c>
    </row>
  </sheetData>
  <mergeCells count="16">
    <mergeCell ref="F45:H45"/>
    <mergeCell ref="F46:H46"/>
    <mergeCell ref="F50:H50"/>
    <mergeCell ref="A14:B14"/>
    <mergeCell ref="C14:H14"/>
    <mergeCell ref="A16:A17"/>
    <mergeCell ref="B16:B17"/>
    <mergeCell ref="C16:F16"/>
    <mergeCell ref="G16:H16"/>
    <mergeCell ref="A13:B13"/>
    <mergeCell ref="C13:H13"/>
    <mergeCell ref="E5:H6"/>
    <mergeCell ref="A11:B11"/>
    <mergeCell ref="C11:H11"/>
    <mergeCell ref="A12:B12"/>
    <mergeCell ref="C12:H12"/>
  </mergeCells>
  <pageMargins left="0.70866141732283472" right="0.31496062992125984" top="0.74803149606299213" bottom="0.55118110236220474" header="0.31496062992125984" footer="0.31496062992125984"/>
  <pageSetup paperSize="14"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4"/>
  <sheetViews>
    <sheetView workbookViewId="0">
      <pane xSplit="2" ySplit="5" topLeftCell="C155" activePane="bottomRight" state="frozen"/>
      <selection activeCell="J26" sqref="J26"/>
      <selection pane="topRight" activeCell="J26" sqref="J26"/>
      <selection pane="bottomLeft" activeCell="J26" sqref="J26"/>
      <selection pane="bottomRight" activeCell="G167" sqref="G167"/>
    </sheetView>
  </sheetViews>
  <sheetFormatPr defaultColWidth="9" defaultRowHeight="15" x14ac:dyDescent="0.25"/>
  <cols>
    <col min="1" max="1" width="3.7109375" style="57" bestFit="1" customWidth="1"/>
    <col min="2" max="2" width="43.140625" style="57" customWidth="1"/>
    <col min="3" max="3" width="18.7109375" style="57" bestFit="1" customWidth="1"/>
    <col min="4" max="4" width="16.42578125" style="57" customWidth="1"/>
    <col min="5" max="5" width="14" style="57" customWidth="1"/>
    <col min="6" max="6" width="19" style="57" customWidth="1"/>
    <col min="7" max="7" width="19.28515625" style="57" customWidth="1"/>
    <col min="8" max="8" width="29.5703125" style="57" customWidth="1"/>
    <col min="9" max="9" width="9" style="57"/>
    <col min="10" max="10" width="15.85546875" style="57" bestFit="1" customWidth="1"/>
    <col min="11" max="16384" width="9" style="57"/>
  </cols>
  <sheetData>
    <row r="1" spans="1:8" x14ac:dyDescent="0.25">
      <c r="A1" s="325" t="s">
        <v>504</v>
      </c>
      <c r="B1" s="325"/>
      <c r="C1" s="325"/>
      <c r="D1" s="325"/>
      <c r="E1" s="325"/>
      <c r="F1" s="325"/>
      <c r="G1" s="325"/>
      <c r="H1" s="325"/>
    </row>
    <row r="2" spans="1:8" x14ac:dyDescent="0.25">
      <c r="A2" s="58"/>
      <c r="B2" s="58"/>
      <c r="C2" s="58"/>
      <c r="D2" s="58"/>
      <c r="E2" s="58"/>
      <c r="F2" s="58"/>
      <c r="G2" s="58"/>
    </row>
    <row r="3" spans="1:8" x14ac:dyDescent="0.25">
      <c r="A3" s="331" t="s">
        <v>505</v>
      </c>
      <c r="B3" s="297" t="s">
        <v>16</v>
      </c>
      <c r="C3" s="297" t="s">
        <v>506</v>
      </c>
      <c r="D3" s="332" t="s">
        <v>507</v>
      </c>
      <c r="E3" s="332"/>
      <c r="F3" s="332"/>
      <c r="G3" s="297" t="s">
        <v>507</v>
      </c>
      <c r="H3" s="297" t="s">
        <v>508</v>
      </c>
    </row>
    <row r="4" spans="1:8" x14ac:dyDescent="0.25">
      <c r="A4" s="331"/>
      <c r="B4" s="297"/>
      <c r="C4" s="297"/>
      <c r="D4" s="60" t="s">
        <v>509</v>
      </c>
      <c r="E4" s="60" t="s">
        <v>510</v>
      </c>
      <c r="F4" s="60" t="s">
        <v>511</v>
      </c>
      <c r="G4" s="297"/>
      <c r="H4" s="297"/>
    </row>
    <row r="5" spans="1:8" x14ac:dyDescent="0.25">
      <c r="A5" s="61" t="s">
        <v>512</v>
      </c>
      <c r="B5" s="62" t="s">
        <v>513</v>
      </c>
      <c r="C5" s="62" t="s">
        <v>514</v>
      </c>
      <c r="D5" s="199" t="s">
        <v>515</v>
      </c>
      <c r="E5" s="199" t="s">
        <v>516</v>
      </c>
      <c r="F5" s="199" t="s">
        <v>517</v>
      </c>
      <c r="G5" s="62" t="s">
        <v>1021</v>
      </c>
      <c r="H5" s="239"/>
    </row>
    <row r="6" spans="1:8" x14ac:dyDescent="0.25">
      <c r="A6" s="63">
        <v>1</v>
      </c>
      <c r="B6" s="64" t="s">
        <v>518</v>
      </c>
      <c r="C6" s="65"/>
      <c r="D6" s="65"/>
      <c r="E6" s="65"/>
      <c r="F6" s="65"/>
      <c r="G6" s="65"/>
      <c r="H6" s="60"/>
    </row>
    <row r="7" spans="1:8" x14ac:dyDescent="0.25">
      <c r="A7" s="63">
        <v>2</v>
      </c>
      <c r="B7" s="66" t="s">
        <v>519</v>
      </c>
      <c r="C7" s="65"/>
      <c r="D7" s="65"/>
      <c r="E7" s="65"/>
      <c r="F7" s="65"/>
      <c r="G7" s="65"/>
      <c r="H7" s="60"/>
    </row>
    <row r="8" spans="1:8" x14ac:dyDescent="0.25">
      <c r="A8" s="67"/>
      <c r="B8" s="65" t="s">
        <v>520</v>
      </c>
      <c r="C8" s="68">
        <f>'[2]mutasi aset'!G8</f>
        <v>4000000</v>
      </c>
      <c r="D8" s="68"/>
      <c r="E8" s="65"/>
      <c r="F8" s="65"/>
      <c r="G8" s="68">
        <f>C8+D8+E8+F8</f>
        <v>4000000</v>
      </c>
      <c r="H8" s="60"/>
    </row>
    <row r="9" spans="1:8" x14ac:dyDescent="0.25">
      <c r="A9" s="65"/>
      <c r="B9" s="69" t="s">
        <v>521</v>
      </c>
      <c r="C9" s="68">
        <f>'[2]mutasi aset'!G9</f>
        <v>1000000</v>
      </c>
      <c r="D9" s="70"/>
      <c r="E9" s="65"/>
      <c r="F9" s="65"/>
      <c r="G9" s="68">
        <f t="shared" ref="G9:G67" si="0">C9+D9+E9+F9</f>
        <v>1000000</v>
      </c>
      <c r="H9" s="60"/>
    </row>
    <row r="10" spans="1:8" x14ac:dyDescent="0.25">
      <c r="A10" s="65"/>
      <c r="B10" s="69" t="s">
        <v>522</v>
      </c>
      <c r="C10" s="68">
        <f>'[2]mutasi aset'!G10</f>
        <v>750000</v>
      </c>
      <c r="D10" s="70"/>
      <c r="E10" s="65"/>
      <c r="F10" s="65"/>
      <c r="G10" s="68">
        <f t="shared" si="0"/>
        <v>750000</v>
      </c>
      <c r="H10" s="60"/>
    </row>
    <row r="11" spans="1:8" x14ac:dyDescent="0.25">
      <c r="A11" s="65"/>
      <c r="B11" s="69" t="s">
        <v>523</v>
      </c>
      <c r="C11" s="68">
        <f>'[2]mutasi aset'!G11</f>
        <v>500000</v>
      </c>
      <c r="D11" s="70"/>
      <c r="E11" s="65"/>
      <c r="F11" s="65"/>
      <c r="G11" s="68">
        <f t="shared" si="0"/>
        <v>500000</v>
      </c>
      <c r="H11" s="60"/>
    </row>
    <row r="12" spans="1:8" x14ac:dyDescent="0.25">
      <c r="A12" s="65"/>
      <c r="B12" s="69" t="s">
        <v>524</v>
      </c>
      <c r="C12" s="68">
        <f>'[2]mutasi aset'!G12</f>
        <v>1500000</v>
      </c>
      <c r="D12" s="70"/>
      <c r="E12" s="65"/>
      <c r="F12" s="65"/>
      <c r="G12" s="68">
        <f t="shared" si="0"/>
        <v>1500000</v>
      </c>
      <c r="H12" s="60" t="s">
        <v>525</v>
      </c>
    </row>
    <row r="13" spans="1:8" x14ac:dyDescent="0.25">
      <c r="A13" s="65"/>
      <c r="B13" s="69" t="s">
        <v>526</v>
      </c>
      <c r="C13" s="68">
        <f>'[2]mutasi aset'!G13</f>
        <v>11000000</v>
      </c>
      <c r="D13" s="71"/>
      <c r="E13" s="65"/>
      <c r="F13" s="65"/>
      <c r="G13" s="68">
        <f t="shared" si="0"/>
        <v>11000000</v>
      </c>
      <c r="H13" s="60"/>
    </row>
    <row r="14" spans="1:8" x14ac:dyDescent="0.25">
      <c r="A14" s="65"/>
      <c r="B14" s="69" t="s">
        <v>527</v>
      </c>
      <c r="C14" s="68">
        <f>'[2]mutasi aset'!G14</f>
        <v>3000000</v>
      </c>
      <c r="D14" s="71"/>
      <c r="E14" s="65"/>
      <c r="F14" s="65"/>
      <c r="G14" s="68">
        <f t="shared" si="0"/>
        <v>3000000</v>
      </c>
      <c r="H14" s="60"/>
    </row>
    <row r="15" spans="1:8" x14ac:dyDescent="0.25">
      <c r="A15" s="65"/>
      <c r="B15" s="72" t="s">
        <v>528</v>
      </c>
      <c r="C15" s="68">
        <f>'[2]mutasi aset'!G15</f>
        <v>600000</v>
      </c>
      <c r="D15" s="73"/>
      <c r="E15" s="65"/>
      <c r="F15" s="65"/>
      <c r="G15" s="68">
        <f t="shared" si="0"/>
        <v>600000</v>
      </c>
      <c r="H15" s="60"/>
    </row>
    <row r="16" spans="1:8" x14ac:dyDescent="0.25">
      <c r="A16" s="65"/>
      <c r="B16" s="72" t="s">
        <v>529</v>
      </c>
      <c r="C16" s="68">
        <f>'[2]mutasi aset'!G16</f>
        <v>3500000</v>
      </c>
      <c r="D16" s="73"/>
      <c r="E16" s="65"/>
      <c r="F16" s="65"/>
      <c r="G16" s="68">
        <f t="shared" si="0"/>
        <v>3500000</v>
      </c>
      <c r="H16" s="60"/>
    </row>
    <row r="17" spans="1:8" x14ac:dyDescent="0.25">
      <c r="A17" s="65"/>
      <c r="B17" s="72" t="s">
        <v>530</v>
      </c>
      <c r="C17" s="68">
        <f>'[2]mutasi aset'!G17</f>
        <v>3500000</v>
      </c>
      <c r="D17" s="73"/>
      <c r="E17" s="65"/>
      <c r="F17" s="65"/>
      <c r="G17" s="68">
        <f t="shared" si="0"/>
        <v>3500000</v>
      </c>
      <c r="H17" s="60"/>
    </row>
    <row r="18" spans="1:8" x14ac:dyDescent="0.25">
      <c r="A18" s="65"/>
      <c r="B18" s="72" t="s">
        <v>530</v>
      </c>
      <c r="C18" s="68">
        <f>'[2]mutasi aset'!G18</f>
        <v>3500000</v>
      </c>
      <c r="D18" s="73"/>
      <c r="E18" s="65"/>
      <c r="F18" s="65"/>
      <c r="G18" s="68">
        <f t="shared" si="0"/>
        <v>3500000</v>
      </c>
      <c r="H18" s="60"/>
    </row>
    <row r="19" spans="1:8" x14ac:dyDescent="0.25">
      <c r="A19" s="65"/>
      <c r="B19" s="72" t="s">
        <v>531</v>
      </c>
      <c r="C19" s="68">
        <f>'[2]mutasi aset'!G19</f>
        <v>4500000</v>
      </c>
      <c r="D19" s="73"/>
      <c r="E19" s="65"/>
      <c r="F19" s="65"/>
      <c r="G19" s="68">
        <f t="shared" si="0"/>
        <v>4500000</v>
      </c>
      <c r="H19" s="60"/>
    </row>
    <row r="20" spans="1:8" x14ac:dyDescent="0.25">
      <c r="A20" s="65"/>
      <c r="B20" s="72" t="s">
        <v>524</v>
      </c>
      <c r="C20" s="68">
        <f>'[2]mutasi aset'!G20</f>
        <v>2000000</v>
      </c>
      <c r="D20" s="73"/>
      <c r="E20" s="65"/>
      <c r="F20" s="65"/>
      <c r="G20" s="68">
        <f t="shared" si="0"/>
        <v>2000000</v>
      </c>
      <c r="H20" s="60"/>
    </row>
    <row r="21" spans="1:8" x14ac:dyDescent="0.25">
      <c r="A21" s="65"/>
      <c r="B21" s="74" t="s">
        <v>532</v>
      </c>
      <c r="C21" s="68">
        <f>'[2]mutasi aset'!G21</f>
        <v>3500000</v>
      </c>
      <c r="D21" s="73"/>
      <c r="E21" s="65"/>
      <c r="F21" s="65"/>
      <c r="G21" s="68">
        <f t="shared" si="0"/>
        <v>3500000</v>
      </c>
      <c r="H21" s="60"/>
    </row>
    <row r="22" spans="1:8" x14ac:dyDescent="0.25">
      <c r="A22" s="65"/>
      <c r="B22" s="72" t="s">
        <v>533</v>
      </c>
      <c r="C22" s="68">
        <f>'[2]mutasi aset'!G22</f>
        <v>1525000</v>
      </c>
      <c r="D22" s="73"/>
      <c r="E22" s="65"/>
      <c r="F22" s="65"/>
      <c r="G22" s="68">
        <f t="shared" si="0"/>
        <v>1525000</v>
      </c>
      <c r="H22" s="60"/>
    </row>
    <row r="23" spans="1:8" x14ac:dyDescent="0.25">
      <c r="A23" s="65"/>
      <c r="B23" s="72" t="s">
        <v>534</v>
      </c>
      <c r="C23" s="68">
        <f>'[2]mutasi aset'!G23</f>
        <v>5500000</v>
      </c>
      <c r="D23" s="73"/>
      <c r="E23" s="65"/>
      <c r="F23" s="65"/>
      <c r="G23" s="68">
        <f t="shared" si="0"/>
        <v>5500000</v>
      </c>
      <c r="H23" s="60"/>
    </row>
    <row r="24" spans="1:8" x14ac:dyDescent="0.25">
      <c r="A24" s="65"/>
      <c r="B24" s="72" t="s">
        <v>535</v>
      </c>
      <c r="C24" s="68">
        <f>'[2]mutasi aset'!G24</f>
        <v>5500000</v>
      </c>
      <c r="D24" s="73"/>
      <c r="E24" s="65"/>
      <c r="F24" s="65"/>
      <c r="G24" s="68">
        <f t="shared" si="0"/>
        <v>5500000</v>
      </c>
      <c r="H24" s="60"/>
    </row>
    <row r="25" spans="1:8" x14ac:dyDescent="0.25">
      <c r="A25" s="65"/>
      <c r="B25" s="72" t="s">
        <v>536</v>
      </c>
      <c r="C25" s="68">
        <f>'[2]mutasi aset'!G25</f>
        <v>1000000</v>
      </c>
      <c r="D25" s="73"/>
      <c r="E25" s="65"/>
      <c r="F25" s="65"/>
      <c r="G25" s="68">
        <f t="shared" si="0"/>
        <v>1000000</v>
      </c>
      <c r="H25" s="60"/>
    </row>
    <row r="26" spans="1:8" x14ac:dyDescent="0.25">
      <c r="A26" s="65"/>
      <c r="B26" s="72" t="s">
        <v>537</v>
      </c>
      <c r="C26" s="68">
        <f>'[2]mutasi aset'!G26</f>
        <v>3300000</v>
      </c>
      <c r="D26" s="73"/>
      <c r="E26" s="65"/>
      <c r="F26" s="65"/>
      <c r="G26" s="68">
        <f t="shared" si="0"/>
        <v>3300000</v>
      </c>
      <c r="H26" s="60" t="s">
        <v>538</v>
      </c>
    </row>
    <row r="27" spans="1:8" x14ac:dyDescent="0.25">
      <c r="A27" s="65"/>
      <c r="B27" s="72" t="s">
        <v>539</v>
      </c>
      <c r="C27" s="68">
        <f>'[2]mutasi aset'!G27</f>
        <v>2750000</v>
      </c>
      <c r="D27" s="73"/>
      <c r="E27" s="65"/>
      <c r="F27" s="65"/>
      <c r="G27" s="68">
        <f t="shared" si="0"/>
        <v>2750000</v>
      </c>
      <c r="H27" s="60" t="s">
        <v>538</v>
      </c>
    </row>
    <row r="28" spans="1:8" x14ac:dyDescent="0.25">
      <c r="A28" s="65"/>
      <c r="B28" s="72" t="s">
        <v>540</v>
      </c>
      <c r="C28" s="68">
        <f>'[2]mutasi aset'!G28</f>
        <v>9750000</v>
      </c>
      <c r="D28" s="75"/>
      <c r="E28" s="65"/>
      <c r="F28" s="65"/>
      <c r="G28" s="68">
        <f t="shared" si="0"/>
        <v>9750000</v>
      </c>
      <c r="H28" s="60" t="s">
        <v>541</v>
      </c>
    </row>
    <row r="29" spans="1:8" x14ac:dyDescent="0.25">
      <c r="A29" s="65"/>
      <c r="B29" s="72" t="s">
        <v>534</v>
      </c>
      <c r="C29" s="68">
        <f>'[2]mutasi aset'!G29</f>
        <v>7000000</v>
      </c>
      <c r="D29" s="73"/>
      <c r="E29" s="65"/>
      <c r="F29" s="65"/>
      <c r="G29" s="68">
        <f t="shared" si="0"/>
        <v>7000000</v>
      </c>
      <c r="H29" s="60" t="s">
        <v>542</v>
      </c>
    </row>
    <row r="30" spans="1:8" x14ac:dyDescent="0.25">
      <c r="A30" s="65"/>
      <c r="B30" s="72" t="s">
        <v>543</v>
      </c>
      <c r="C30" s="68">
        <f>'[2]mutasi aset'!G30</f>
        <v>1500000</v>
      </c>
      <c r="D30" s="73"/>
      <c r="E30" s="65"/>
      <c r="F30" s="65"/>
      <c r="G30" s="68">
        <f t="shared" si="0"/>
        <v>1500000</v>
      </c>
      <c r="H30" s="60" t="s">
        <v>542</v>
      </c>
    </row>
    <row r="31" spans="1:8" x14ac:dyDescent="0.25">
      <c r="A31" s="65"/>
      <c r="B31" s="72" t="s">
        <v>524</v>
      </c>
      <c r="C31" s="68">
        <f>'[2]mutasi aset'!G31</f>
        <v>2000000</v>
      </c>
      <c r="D31" s="73"/>
      <c r="E31" s="65"/>
      <c r="F31" s="65"/>
      <c r="G31" s="68">
        <f t="shared" si="0"/>
        <v>2000000</v>
      </c>
      <c r="H31" s="60" t="s">
        <v>542</v>
      </c>
    </row>
    <row r="32" spans="1:8" x14ac:dyDescent="0.25">
      <c r="A32" s="65"/>
      <c r="B32" s="72" t="s">
        <v>544</v>
      </c>
      <c r="C32" s="68">
        <f>'[2]mutasi aset'!G32</f>
        <v>1000000</v>
      </c>
      <c r="D32" s="73"/>
      <c r="E32" s="65"/>
      <c r="F32" s="65"/>
      <c r="G32" s="68">
        <f t="shared" si="0"/>
        <v>1000000</v>
      </c>
      <c r="H32" s="60" t="s">
        <v>542</v>
      </c>
    </row>
    <row r="33" spans="1:10" x14ac:dyDescent="0.25">
      <c r="A33" s="65"/>
      <c r="B33" s="72" t="s">
        <v>545</v>
      </c>
      <c r="C33" s="68">
        <f>'[2]mutasi aset'!G33</f>
        <v>150000</v>
      </c>
      <c r="D33" s="73"/>
      <c r="E33" s="65"/>
      <c r="F33" s="65"/>
      <c r="G33" s="68">
        <f t="shared" si="0"/>
        <v>150000</v>
      </c>
      <c r="H33" s="60" t="s">
        <v>546</v>
      </c>
    </row>
    <row r="34" spans="1:10" x14ac:dyDescent="0.25">
      <c r="A34" s="65"/>
      <c r="B34" s="72" t="s">
        <v>547</v>
      </c>
      <c r="C34" s="68">
        <f>'[2]mutasi aset'!G34</f>
        <v>5500000</v>
      </c>
      <c r="D34" s="73"/>
      <c r="E34" s="65"/>
      <c r="F34" s="65"/>
      <c r="G34" s="68">
        <f t="shared" si="0"/>
        <v>5500000</v>
      </c>
      <c r="H34" s="60" t="s">
        <v>546</v>
      </c>
    </row>
    <row r="35" spans="1:10" x14ac:dyDescent="0.25">
      <c r="A35" s="65"/>
      <c r="B35" s="72" t="s">
        <v>548</v>
      </c>
      <c r="C35" s="68">
        <f>'[2]mutasi aset'!G35</f>
        <v>9750000</v>
      </c>
      <c r="D35" s="73"/>
      <c r="E35" s="65"/>
      <c r="F35" s="65"/>
      <c r="G35" s="68">
        <f t="shared" si="0"/>
        <v>9750000</v>
      </c>
      <c r="H35" s="60" t="s">
        <v>546</v>
      </c>
    </row>
    <row r="36" spans="1:10" x14ac:dyDescent="0.25">
      <c r="A36" s="65"/>
      <c r="B36" s="76" t="s">
        <v>549</v>
      </c>
      <c r="C36" s="68">
        <f>'[2]mutasi aset'!G36</f>
        <v>7500000</v>
      </c>
      <c r="D36" s="77"/>
      <c r="E36" s="65"/>
      <c r="F36" s="65"/>
      <c r="G36" s="68">
        <f t="shared" si="0"/>
        <v>7500000</v>
      </c>
      <c r="H36" s="60" t="s">
        <v>550</v>
      </c>
    </row>
    <row r="37" spans="1:10" x14ac:dyDescent="0.25">
      <c r="A37" s="65"/>
      <c r="B37" s="76" t="s">
        <v>551</v>
      </c>
      <c r="C37" s="68">
        <f>'[2]mutasi aset'!G37</f>
        <v>70000000</v>
      </c>
      <c r="D37" s="68"/>
      <c r="E37" s="65"/>
      <c r="F37" s="65"/>
      <c r="G37" s="68">
        <f t="shared" si="0"/>
        <v>70000000</v>
      </c>
      <c r="H37" s="60" t="s">
        <v>552</v>
      </c>
      <c r="J37" s="78"/>
    </row>
    <row r="38" spans="1:10" x14ac:dyDescent="0.25">
      <c r="A38" s="65"/>
      <c r="B38" s="72" t="s">
        <v>553</v>
      </c>
      <c r="C38" s="68">
        <f>'[2]mutasi aset'!G38</f>
        <v>6000000</v>
      </c>
      <c r="D38" s="79"/>
      <c r="E38" s="65"/>
      <c r="F38" s="65"/>
      <c r="G38" s="68">
        <f t="shared" si="0"/>
        <v>6000000</v>
      </c>
      <c r="H38" s="60" t="s">
        <v>554</v>
      </c>
    </row>
    <row r="39" spans="1:10" x14ac:dyDescent="0.25">
      <c r="A39" s="65"/>
      <c r="B39" s="72" t="s">
        <v>555</v>
      </c>
      <c r="C39" s="68">
        <f>'[2]mutasi aset'!G39</f>
        <v>800000</v>
      </c>
      <c r="D39" s="80"/>
      <c r="E39" s="65"/>
      <c r="F39" s="65"/>
      <c r="G39" s="68">
        <f t="shared" si="0"/>
        <v>800000</v>
      </c>
      <c r="H39" s="60" t="s">
        <v>554</v>
      </c>
    </row>
    <row r="40" spans="1:10" x14ac:dyDescent="0.25">
      <c r="A40" s="65"/>
      <c r="B40" s="81" t="s">
        <v>556</v>
      </c>
      <c r="C40" s="68">
        <f>'[2]mutasi aset'!G40</f>
        <v>1500000</v>
      </c>
      <c r="D40" s="73"/>
      <c r="E40" s="65"/>
      <c r="F40" s="65"/>
      <c r="G40" s="68">
        <f t="shared" si="0"/>
        <v>1500000</v>
      </c>
      <c r="H40" s="60" t="s">
        <v>557</v>
      </c>
    </row>
    <row r="41" spans="1:10" x14ac:dyDescent="0.25">
      <c r="A41" s="65"/>
      <c r="B41" s="72" t="s">
        <v>534</v>
      </c>
      <c r="C41" s="68">
        <f>'[2]mutasi aset'!G41</f>
        <v>4500000</v>
      </c>
      <c r="D41" s="80"/>
      <c r="E41" s="65"/>
      <c r="F41" s="65"/>
      <c r="G41" s="68">
        <f t="shared" si="0"/>
        <v>4500000</v>
      </c>
      <c r="H41" s="60" t="s">
        <v>554</v>
      </c>
    </row>
    <row r="42" spans="1:10" x14ac:dyDescent="0.25">
      <c r="A42" s="65"/>
      <c r="B42" s="72" t="s">
        <v>558</v>
      </c>
      <c r="C42" s="68">
        <f>'[2]mutasi aset'!G42</f>
        <v>580000</v>
      </c>
      <c r="D42" s="80"/>
      <c r="E42" s="65"/>
      <c r="F42" s="65"/>
      <c r="G42" s="68">
        <f t="shared" si="0"/>
        <v>580000</v>
      </c>
      <c r="H42" s="60" t="s">
        <v>559</v>
      </c>
    </row>
    <row r="43" spans="1:10" x14ac:dyDescent="0.25">
      <c r="A43" s="65"/>
      <c r="B43" s="72" t="s">
        <v>560</v>
      </c>
      <c r="C43" s="68">
        <f>'[2]mutasi aset'!G43</f>
        <v>3150000</v>
      </c>
      <c r="D43" s="80"/>
      <c r="E43" s="65"/>
      <c r="F43" s="65"/>
      <c r="G43" s="68">
        <f t="shared" si="0"/>
        <v>3150000</v>
      </c>
      <c r="H43" s="60" t="s">
        <v>561</v>
      </c>
    </row>
    <row r="44" spans="1:10" x14ac:dyDescent="0.25">
      <c r="A44" s="65"/>
      <c r="B44" s="72" t="s">
        <v>562</v>
      </c>
      <c r="C44" s="68">
        <f>'[2]mutasi aset'!G44</f>
        <v>9200000</v>
      </c>
      <c r="D44" s="80"/>
      <c r="E44" s="65"/>
      <c r="F44" s="65"/>
      <c r="G44" s="68">
        <f t="shared" si="0"/>
        <v>9200000</v>
      </c>
      <c r="H44" s="60" t="s">
        <v>561</v>
      </c>
    </row>
    <row r="45" spans="1:10" ht="15.75" x14ac:dyDescent="0.25">
      <c r="A45" s="65"/>
      <c r="B45" s="82" t="s">
        <v>563</v>
      </c>
      <c r="C45" s="68">
        <f>'[2]mutasi aset'!G45</f>
        <v>5500000</v>
      </c>
      <c r="D45" s="270"/>
      <c r="E45" s="68"/>
      <c r="F45" s="68"/>
      <c r="G45" s="68">
        <f t="shared" si="0"/>
        <v>5500000</v>
      </c>
      <c r="H45" s="60" t="s">
        <v>564</v>
      </c>
    </row>
    <row r="46" spans="1:10" ht="15.75" x14ac:dyDescent="0.25">
      <c r="A46" s="65"/>
      <c r="B46" s="82" t="s">
        <v>565</v>
      </c>
      <c r="C46" s="68">
        <f>'[2]mutasi aset'!G46</f>
        <v>3000000</v>
      </c>
      <c r="D46" s="270"/>
      <c r="E46" s="68"/>
      <c r="F46" s="68"/>
      <c r="G46" s="68">
        <f t="shared" si="0"/>
        <v>3000000</v>
      </c>
      <c r="H46" s="60" t="s">
        <v>564</v>
      </c>
    </row>
    <row r="47" spans="1:10" ht="15.75" x14ac:dyDescent="0.25">
      <c r="A47" s="65"/>
      <c r="B47" s="82" t="s">
        <v>566</v>
      </c>
      <c r="C47" s="68">
        <f>'[2]mutasi aset'!G47</f>
        <v>2250000</v>
      </c>
      <c r="D47" s="270"/>
      <c r="E47" s="68"/>
      <c r="F47" s="68"/>
      <c r="G47" s="68">
        <f t="shared" si="0"/>
        <v>2250000</v>
      </c>
      <c r="H47" s="60" t="s">
        <v>564</v>
      </c>
    </row>
    <row r="48" spans="1:10" ht="15.75" x14ac:dyDescent="0.25">
      <c r="A48" s="65"/>
      <c r="B48" s="82" t="s">
        <v>567</v>
      </c>
      <c r="C48" s="68">
        <f>'[2]mutasi aset'!G48</f>
        <v>750000</v>
      </c>
      <c r="D48" s="270"/>
      <c r="E48" s="68"/>
      <c r="F48" s="68"/>
      <c r="G48" s="68">
        <f t="shared" si="0"/>
        <v>750000</v>
      </c>
      <c r="H48" s="60" t="s">
        <v>564</v>
      </c>
    </row>
    <row r="49" spans="1:8" ht="15.75" x14ac:dyDescent="0.25">
      <c r="A49" s="65"/>
      <c r="B49" s="82" t="s">
        <v>568</v>
      </c>
      <c r="C49" s="68">
        <f>'[2]mutasi aset'!G49</f>
        <v>400000</v>
      </c>
      <c r="D49" s="270"/>
      <c r="E49" s="68"/>
      <c r="F49" s="68"/>
      <c r="G49" s="68">
        <f t="shared" si="0"/>
        <v>400000</v>
      </c>
      <c r="H49" s="60" t="s">
        <v>564</v>
      </c>
    </row>
    <row r="50" spans="1:8" ht="15.75" x14ac:dyDescent="0.25">
      <c r="A50" s="65"/>
      <c r="B50" s="82" t="s">
        <v>569</v>
      </c>
      <c r="C50" s="68">
        <f>'[2]mutasi aset'!G50</f>
        <v>400000</v>
      </c>
      <c r="D50" s="270"/>
      <c r="E50" s="68"/>
      <c r="F50" s="68"/>
      <c r="G50" s="68">
        <f t="shared" si="0"/>
        <v>400000</v>
      </c>
      <c r="H50" s="60" t="s">
        <v>564</v>
      </c>
    </row>
    <row r="51" spans="1:8" ht="15.75" x14ac:dyDescent="0.25">
      <c r="A51" s="65"/>
      <c r="B51" s="82" t="s">
        <v>570</v>
      </c>
      <c r="C51" s="68">
        <f>'[2]mutasi aset'!G51</f>
        <v>500000</v>
      </c>
      <c r="D51" s="270"/>
      <c r="E51" s="68"/>
      <c r="F51" s="68"/>
      <c r="G51" s="68">
        <f t="shared" si="0"/>
        <v>500000</v>
      </c>
      <c r="H51" s="60" t="s">
        <v>564</v>
      </c>
    </row>
    <row r="52" spans="1:8" ht="15.75" x14ac:dyDescent="0.25">
      <c r="A52" s="65"/>
      <c r="B52" s="82" t="s">
        <v>571</v>
      </c>
      <c r="C52" s="68">
        <f>'[2]mutasi aset'!G52</f>
        <v>750000</v>
      </c>
      <c r="D52" s="270"/>
      <c r="E52" s="68"/>
      <c r="F52" s="68"/>
      <c r="G52" s="68">
        <f t="shared" si="0"/>
        <v>750000</v>
      </c>
      <c r="H52" s="60" t="s">
        <v>564</v>
      </c>
    </row>
    <row r="53" spans="1:8" ht="15.75" x14ac:dyDescent="0.25">
      <c r="A53" s="65"/>
      <c r="B53" s="82" t="s">
        <v>572</v>
      </c>
      <c r="C53" s="68">
        <f>'[2]mutasi aset'!G53</f>
        <v>700000</v>
      </c>
      <c r="D53" s="270"/>
      <c r="E53" s="68"/>
      <c r="F53" s="68"/>
      <c r="G53" s="68">
        <f t="shared" si="0"/>
        <v>700000</v>
      </c>
      <c r="H53" s="60" t="s">
        <v>564</v>
      </c>
    </row>
    <row r="54" spans="1:8" ht="15.75" x14ac:dyDescent="0.25">
      <c r="A54" s="65"/>
      <c r="B54" s="82" t="s">
        <v>573</v>
      </c>
      <c r="C54" s="68">
        <f>'[2]mutasi aset'!G54</f>
        <v>600000</v>
      </c>
      <c r="D54" s="270"/>
      <c r="E54" s="68"/>
      <c r="F54" s="68"/>
      <c r="G54" s="68">
        <f t="shared" si="0"/>
        <v>600000</v>
      </c>
      <c r="H54" s="60" t="s">
        <v>564</v>
      </c>
    </row>
    <row r="55" spans="1:8" ht="15.75" x14ac:dyDescent="0.25">
      <c r="A55" s="65"/>
      <c r="B55" s="82" t="s">
        <v>574</v>
      </c>
      <c r="C55" s="68">
        <f>'[2]mutasi aset'!G55</f>
        <v>1250000</v>
      </c>
      <c r="D55" s="270"/>
      <c r="E55" s="68"/>
      <c r="F55" s="68"/>
      <c r="G55" s="68">
        <f t="shared" si="0"/>
        <v>1250000</v>
      </c>
      <c r="H55" s="60" t="s">
        <v>564</v>
      </c>
    </row>
    <row r="56" spans="1:8" ht="15.75" x14ac:dyDescent="0.25">
      <c r="A56" s="65"/>
      <c r="B56" s="82" t="s">
        <v>575</v>
      </c>
      <c r="C56" s="68">
        <f>'[2]mutasi aset'!G56</f>
        <v>700000</v>
      </c>
      <c r="D56" s="270"/>
      <c r="E56" s="68"/>
      <c r="F56" s="68"/>
      <c r="G56" s="68">
        <f t="shared" si="0"/>
        <v>700000</v>
      </c>
      <c r="H56" s="60" t="s">
        <v>564</v>
      </c>
    </row>
    <row r="57" spans="1:8" ht="15.75" x14ac:dyDescent="0.25">
      <c r="A57" s="65"/>
      <c r="B57" s="82" t="s">
        <v>576</v>
      </c>
      <c r="C57" s="68">
        <f>'[2]mutasi aset'!G57</f>
        <v>350000</v>
      </c>
      <c r="D57" s="270"/>
      <c r="E57" s="68"/>
      <c r="F57" s="68"/>
      <c r="G57" s="68">
        <f t="shared" si="0"/>
        <v>350000</v>
      </c>
      <c r="H57" s="60" t="s">
        <v>564</v>
      </c>
    </row>
    <row r="58" spans="1:8" ht="15.75" x14ac:dyDescent="0.25">
      <c r="A58" s="65"/>
      <c r="B58" s="82" t="s">
        <v>577</v>
      </c>
      <c r="C58" s="68">
        <f>'[2]mutasi aset'!G58</f>
        <v>1000000</v>
      </c>
      <c r="D58" s="270"/>
      <c r="E58" s="68"/>
      <c r="F58" s="68"/>
      <c r="G58" s="68">
        <f t="shared" si="0"/>
        <v>1000000</v>
      </c>
      <c r="H58" s="60" t="s">
        <v>564</v>
      </c>
    </row>
    <row r="59" spans="1:8" ht="15.75" x14ac:dyDescent="0.25">
      <c r="A59" s="65"/>
      <c r="B59" s="82" t="s">
        <v>578</v>
      </c>
      <c r="C59" s="68">
        <f>'[2]mutasi aset'!G59</f>
        <v>4500000</v>
      </c>
      <c r="D59" s="270"/>
      <c r="E59" s="68"/>
      <c r="F59" s="68">
        <v>-4500000</v>
      </c>
      <c r="G59" s="68">
        <f t="shared" si="0"/>
        <v>0</v>
      </c>
      <c r="H59" s="60" t="s">
        <v>564</v>
      </c>
    </row>
    <row r="60" spans="1:8" x14ac:dyDescent="0.25">
      <c r="A60" s="65"/>
      <c r="B60" s="72" t="s">
        <v>579</v>
      </c>
      <c r="C60" s="68">
        <f>'[2]mutasi aset'!G60</f>
        <v>5500000</v>
      </c>
      <c r="D60" s="270"/>
      <c r="E60" s="68"/>
      <c r="F60" s="68"/>
      <c r="G60" s="68">
        <f t="shared" si="0"/>
        <v>5500000</v>
      </c>
      <c r="H60" s="60" t="s">
        <v>564</v>
      </c>
    </row>
    <row r="61" spans="1:8" x14ac:dyDescent="0.25">
      <c r="A61" s="65"/>
      <c r="B61" s="72" t="s">
        <v>580</v>
      </c>
      <c r="C61" s="68">
        <f>'[2]mutasi aset'!G61</f>
        <v>3000000</v>
      </c>
      <c r="D61" s="270"/>
      <c r="E61" s="68"/>
      <c r="F61" s="68"/>
      <c r="G61" s="68">
        <f t="shared" si="0"/>
        <v>3000000</v>
      </c>
      <c r="H61" s="60" t="s">
        <v>581</v>
      </c>
    </row>
    <row r="62" spans="1:8" x14ac:dyDescent="0.25">
      <c r="A62" s="65"/>
      <c r="B62" s="72" t="s">
        <v>579</v>
      </c>
      <c r="C62" s="68"/>
      <c r="D62" s="270">
        <v>2499000</v>
      </c>
      <c r="E62" s="68"/>
      <c r="F62" s="68"/>
      <c r="G62" s="68">
        <f t="shared" si="0"/>
        <v>2499000</v>
      </c>
      <c r="H62" s="60" t="s">
        <v>582</v>
      </c>
    </row>
    <row r="63" spans="1:8" x14ac:dyDescent="0.25">
      <c r="A63" s="65"/>
      <c r="B63" s="72" t="s">
        <v>583</v>
      </c>
      <c r="C63" s="68"/>
      <c r="D63" s="270">
        <v>11667000</v>
      </c>
      <c r="E63" s="68"/>
      <c r="F63" s="68"/>
      <c r="G63" s="68">
        <f t="shared" si="0"/>
        <v>11667000</v>
      </c>
      <c r="H63" s="60" t="s">
        <v>582</v>
      </c>
    </row>
    <row r="64" spans="1:8" x14ac:dyDescent="0.25">
      <c r="A64" s="65"/>
      <c r="B64" s="72" t="s">
        <v>1106</v>
      </c>
      <c r="C64" s="72"/>
      <c r="D64" s="279">
        <v>5000000</v>
      </c>
      <c r="E64" s="72"/>
      <c r="F64" s="72"/>
      <c r="G64" s="68">
        <f t="shared" si="0"/>
        <v>5000000</v>
      </c>
      <c r="H64" s="60" t="s">
        <v>1110</v>
      </c>
    </row>
    <row r="65" spans="1:8" x14ac:dyDescent="0.25">
      <c r="A65" s="65"/>
      <c r="B65" s="72" t="s">
        <v>1107</v>
      </c>
      <c r="C65" s="72"/>
      <c r="D65" s="279">
        <v>1750000</v>
      </c>
      <c r="E65" s="72"/>
      <c r="F65" s="72"/>
      <c r="G65" s="68">
        <f t="shared" si="0"/>
        <v>1750000</v>
      </c>
      <c r="H65" s="72" t="s">
        <v>1110</v>
      </c>
    </row>
    <row r="66" spans="1:8" x14ac:dyDescent="0.25">
      <c r="A66" s="65"/>
      <c r="B66" s="72" t="s">
        <v>1108</v>
      </c>
      <c r="C66" s="72"/>
      <c r="D66" s="279">
        <v>8400000</v>
      </c>
      <c r="E66" s="72"/>
      <c r="F66" s="72"/>
      <c r="G66" s="68">
        <f t="shared" si="0"/>
        <v>8400000</v>
      </c>
      <c r="H66" s="72" t="s">
        <v>1110</v>
      </c>
    </row>
    <row r="67" spans="1:8" x14ac:dyDescent="0.25">
      <c r="A67" s="65"/>
      <c r="B67" s="72" t="s">
        <v>1109</v>
      </c>
      <c r="C67" s="72"/>
      <c r="D67" s="279">
        <v>1800000</v>
      </c>
      <c r="E67" s="72"/>
      <c r="F67" s="72"/>
      <c r="G67" s="68">
        <f t="shared" si="0"/>
        <v>1800000</v>
      </c>
      <c r="H67" s="60" t="s">
        <v>582</v>
      </c>
    </row>
    <row r="68" spans="1:8" x14ac:dyDescent="0.25">
      <c r="A68" s="65"/>
      <c r="B68" s="21" t="s">
        <v>1112</v>
      </c>
      <c r="C68" s="72"/>
      <c r="D68" s="279">
        <v>3000000</v>
      </c>
      <c r="E68" s="72"/>
      <c r="F68" s="72"/>
      <c r="G68" s="68">
        <f t="shared" ref="G68:G74" si="1">C68+D68+E68+F68</f>
        <v>3000000</v>
      </c>
      <c r="H68" s="60" t="s">
        <v>582</v>
      </c>
    </row>
    <row r="69" spans="1:8" x14ac:dyDescent="0.25">
      <c r="A69" s="65"/>
      <c r="B69" s="21" t="s">
        <v>1113</v>
      </c>
      <c r="C69" s="72"/>
      <c r="D69" s="279">
        <v>2500000</v>
      </c>
      <c r="E69" s="72"/>
      <c r="F69" s="72"/>
      <c r="G69" s="68">
        <f t="shared" si="1"/>
        <v>2500000</v>
      </c>
      <c r="H69" s="60" t="s">
        <v>582</v>
      </c>
    </row>
    <row r="70" spans="1:8" x14ac:dyDescent="0.25">
      <c r="A70" s="65"/>
      <c r="B70" s="21" t="s">
        <v>1114</v>
      </c>
      <c r="C70" s="72"/>
      <c r="D70" s="279">
        <v>750000</v>
      </c>
      <c r="E70" s="72"/>
      <c r="F70" s="72"/>
      <c r="G70" s="68">
        <f t="shared" si="1"/>
        <v>750000</v>
      </c>
      <c r="H70" s="60" t="s">
        <v>582</v>
      </c>
    </row>
    <row r="71" spans="1:8" x14ac:dyDescent="0.25">
      <c r="A71" s="65"/>
      <c r="B71" s="21" t="s">
        <v>1115</v>
      </c>
      <c r="C71" s="72"/>
      <c r="D71" s="279">
        <v>1400000</v>
      </c>
      <c r="E71" s="72"/>
      <c r="F71" s="72"/>
      <c r="G71" s="68">
        <f t="shared" si="1"/>
        <v>1400000</v>
      </c>
      <c r="H71" s="60" t="s">
        <v>582</v>
      </c>
    </row>
    <row r="72" spans="1:8" x14ac:dyDescent="0.25">
      <c r="A72" s="65"/>
      <c r="B72" s="21" t="s">
        <v>1116</v>
      </c>
      <c r="C72" s="72"/>
      <c r="D72" s="279">
        <v>500000</v>
      </c>
      <c r="E72" s="72"/>
      <c r="F72" s="72"/>
      <c r="G72" s="68">
        <f t="shared" si="1"/>
        <v>500000</v>
      </c>
      <c r="H72" s="60" t="s">
        <v>582</v>
      </c>
    </row>
    <row r="73" spans="1:8" x14ac:dyDescent="0.25">
      <c r="A73" s="65"/>
      <c r="B73" s="72" t="s">
        <v>1118</v>
      </c>
      <c r="C73" s="72"/>
      <c r="D73" s="279">
        <v>2128500</v>
      </c>
      <c r="E73" s="72"/>
      <c r="F73" s="72"/>
      <c r="G73" s="68">
        <f t="shared" si="1"/>
        <v>2128500</v>
      </c>
      <c r="H73" s="60" t="s">
        <v>1120</v>
      </c>
    </row>
    <row r="74" spans="1:8" x14ac:dyDescent="0.25">
      <c r="A74" s="65"/>
      <c r="B74" s="72" t="s">
        <v>1119</v>
      </c>
      <c r="C74" s="72"/>
      <c r="D74" s="279">
        <v>1235000</v>
      </c>
      <c r="E74" s="72"/>
      <c r="F74" s="72"/>
      <c r="G74" s="68">
        <f t="shared" si="1"/>
        <v>1235000</v>
      </c>
      <c r="H74" s="60" t="s">
        <v>1120</v>
      </c>
    </row>
    <row r="75" spans="1:8" x14ac:dyDescent="0.25">
      <c r="A75" s="65"/>
      <c r="B75" s="72"/>
      <c r="C75" s="72"/>
      <c r="D75" s="279"/>
      <c r="E75" s="72"/>
      <c r="F75" s="72"/>
      <c r="G75" s="68"/>
      <c r="H75" s="60"/>
    </row>
    <row r="76" spans="1:8" x14ac:dyDescent="0.25">
      <c r="A76" s="65"/>
      <c r="B76" s="72"/>
      <c r="C76" s="68"/>
      <c r="D76" s="270"/>
      <c r="E76" s="68"/>
      <c r="F76" s="68"/>
      <c r="G76" s="68"/>
      <c r="H76" s="60"/>
    </row>
    <row r="77" spans="1:8" x14ac:dyDescent="0.25">
      <c r="A77" s="65"/>
      <c r="B77" s="72"/>
      <c r="C77" s="68"/>
      <c r="D77" s="270"/>
      <c r="E77" s="68"/>
      <c r="F77" s="68"/>
      <c r="G77" s="68"/>
      <c r="H77" s="60"/>
    </row>
    <row r="78" spans="1:8" x14ac:dyDescent="0.25">
      <c r="A78" s="64">
        <v>3</v>
      </c>
      <c r="B78" s="66" t="s">
        <v>584</v>
      </c>
      <c r="C78" s="73"/>
      <c r="D78" s="271"/>
      <c r="E78" s="68"/>
      <c r="F78" s="68"/>
      <c r="G78" s="68"/>
      <c r="H78" s="60"/>
    </row>
    <row r="79" spans="1:8" x14ac:dyDescent="0.25">
      <c r="A79" s="65"/>
      <c r="B79" s="60" t="s">
        <v>585</v>
      </c>
      <c r="C79" s="68">
        <f>'[2]mutasi aset'!G64</f>
        <v>5100000</v>
      </c>
      <c r="D79" s="84"/>
      <c r="E79" s="68"/>
      <c r="F79" s="68"/>
      <c r="G79" s="68">
        <f t="shared" ref="G79:G106" si="2">C79+D79+E79+F79</f>
        <v>5100000</v>
      </c>
      <c r="H79" s="60"/>
    </row>
    <row r="80" spans="1:8" x14ac:dyDescent="0.25">
      <c r="A80" s="65"/>
      <c r="B80" s="60" t="s">
        <v>586</v>
      </c>
      <c r="C80" s="68">
        <f>'[2]mutasi aset'!G65</f>
        <v>49748528</v>
      </c>
      <c r="D80" s="84"/>
      <c r="E80" s="68"/>
      <c r="F80" s="68"/>
      <c r="G80" s="68">
        <f t="shared" si="2"/>
        <v>49748528</v>
      </c>
      <c r="H80" s="60"/>
    </row>
    <row r="81" spans="1:8" x14ac:dyDescent="0.25">
      <c r="A81" s="65"/>
      <c r="B81" s="60" t="s">
        <v>587</v>
      </c>
      <c r="C81" s="68">
        <f>'[2]mutasi aset'!G66</f>
        <v>17000000</v>
      </c>
      <c r="D81" s="84"/>
      <c r="E81" s="68"/>
      <c r="F81" s="68"/>
      <c r="G81" s="68">
        <f t="shared" si="2"/>
        <v>17000000</v>
      </c>
      <c r="H81" s="60"/>
    </row>
    <row r="82" spans="1:8" x14ac:dyDescent="0.25">
      <c r="A82" s="65"/>
      <c r="B82" s="60" t="s">
        <v>588</v>
      </c>
      <c r="C82" s="68">
        <f>'[2]mutasi aset'!G67</f>
        <v>15000000</v>
      </c>
      <c r="D82" s="84"/>
      <c r="E82" s="68"/>
      <c r="F82" s="68"/>
      <c r="G82" s="68">
        <f t="shared" si="2"/>
        <v>15000000</v>
      </c>
      <c r="H82" s="60"/>
    </row>
    <row r="83" spans="1:8" x14ac:dyDescent="0.25">
      <c r="A83" s="65"/>
      <c r="B83" s="60" t="s">
        <v>589</v>
      </c>
      <c r="C83" s="68">
        <f>'[2]mutasi aset'!G68</f>
        <v>12000000</v>
      </c>
      <c r="D83" s="84"/>
      <c r="E83" s="68"/>
      <c r="F83" s="68"/>
      <c r="G83" s="68">
        <f t="shared" si="2"/>
        <v>12000000</v>
      </c>
      <c r="H83" s="60"/>
    </row>
    <row r="84" spans="1:8" x14ac:dyDescent="0.25">
      <c r="A84" s="65"/>
      <c r="B84" s="65" t="s">
        <v>590</v>
      </c>
      <c r="C84" s="68">
        <f>'[2]mutasi aset'!G69</f>
        <v>72000000</v>
      </c>
      <c r="D84" s="68"/>
      <c r="E84" s="68"/>
      <c r="F84" s="68"/>
      <c r="G84" s="68">
        <f t="shared" si="2"/>
        <v>72000000</v>
      </c>
      <c r="H84" s="60"/>
    </row>
    <row r="85" spans="1:8" x14ac:dyDescent="0.25">
      <c r="A85" s="65"/>
      <c r="B85" s="65" t="s">
        <v>591</v>
      </c>
      <c r="C85" s="68">
        <f>'[2]mutasi aset'!G70</f>
        <v>87017572</v>
      </c>
      <c r="D85" s="68"/>
      <c r="E85" s="68"/>
      <c r="F85" s="68"/>
      <c r="G85" s="68">
        <f t="shared" si="2"/>
        <v>87017572</v>
      </c>
      <c r="H85" s="60"/>
    </row>
    <row r="86" spans="1:8" x14ac:dyDescent="0.25">
      <c r="A86" s="65"/>
      <c r="B86" s="60" t="s">
        <v>592</v>
      </c>
      <c r="C86" s="68">
        <f>'[2]mutasi aset'!G71</f>
        <v>24000000</v>
      </c>
      <c r="D86" s="84"/>
      <c r="E86" s="68"/>
      <c r="F86" s="68"/>
      <c r="G86" s="68">
        <f t="shared" si="2"/>
        <v>24000000</v>
      </c>
      <c r="H86" s="60"/>
    </row>
    <row r="87" spans="1:8" x14ac:dyDescent="0.25">
      <c r="A87" s="65"/>
      <c r="B87" s="60" t="s">
        <v>593</v>
      </c>
      <c r="C87" s="68">
        <f>'[2]mutasi aset'!G72</f>
        <v>40000000</v>
      </c>
      <c r="D87" s="84"/>
      <c r="E87" s="68"/>
      <c r="F87" s="68"/>
      <c r="G87" s="68">
        <f t="shared" si="2"/>
        <v>40000000</v>
      </c>
      <c r="H87" s="60"/>
    </row>
    <row r="88" spans="1:8" x14ac:dyDescent="0.25">
      <c r="A88" s="65"/>
      <c r="B88" s="60" t="s">
        <v>594</v>
      </c>
      <c r="C88" s="68">
        <f>'[2]mutasi aset'!G73</f>
        <v>105000000</v>
      </c>
      <c r="D88" s="84"/>
      <c r="E88" s="68"/>
      <c r="F88" s="68"/>
      <c r="G88" s="68">
        <f t="shared" si="2"/>
        <v>105000000</v>
      </c>
      <c r="H88" s="60"/>
    </row>
    <row r="89" spans="1:8" x14ac:dyDescent="0.25">
      <c r="A89" s="65"/>
      <c r="B89" s="60" t="s">
        <v>595</v>
      </c>
      <c r="C89" s="68">
        <f>'[2]mutasi aset'!G74</f>
        <v>7000000</v>
      </c>
      <c r="D89" s="84"/>
      <c r="E89" s="68"/>
      <c r="F89" s="68"/>
      <c r="G89" s="68">
        <f t="shared" si="2"/>
        <v>7000000</v>
      </c>
      <c r="H89" s="60"/>
    </row>
    <row r="90" spans="1:8" x14ac:dyDescent="0.25">
      <c r="A90" s="65"/>
      <c r="B90" s="60" t="s">
        <v>596</v>
      </c>
      <c r="C90" s="68">
        <f>'[2]mutasi aset'!G75</f>
        <v>20000000</v>
      </c>
      <c r="D90" s="84"/>
      <c r="E90" s="68"/>
      <c r="F90" s="68"/>
      <c r="G90" s="68">
        <f t="shared" si="2"/>
        <v>20000000</v>
      </c>
      <c r="H90" s="60"/>
    </row>
    <row r="91" spans="1:8" x14ac:dyDescent="0.25">
      <c r="A91" s="65"/>
      <c r="B91" s="60" t="s">
        <v>597</v>
      </c>
      <c r="C91" s="68">
        <f>'[2]mutasi aset'!G76</f>
        <v>92130000</v>
      </c>
      <c r="D91" s="84"/>
      <c r="E91" s="68"/>
      <c r="F91" s="68"/>
      <c r="G91" s="68">
        <f t="shared" si="2"/>
        <v>92130000</v>
      </c>
      <c r="H91" s="60"/>
    </row>
    <row r="92" spans="1:8" x14ac:dyDescent="0.25">
      <c r="A92" s="65"/>
      <c r="B92" s="85" t="s">
        <v>598</v>
      </c>
      <c r="C92" s="68">
        <f>'[2]mutasi aset'!G77</f>
        <v>69442142</v>
      </c>
      <c r="D92" s="270"/>
      <c r="E92" s="68"/>
      <c r="F92" s="68"/>
      <c r="G92" s="68">
        <f t="shared" si="2"/>
        <v>69442142</v>
      </c>
      <c r="H92" s="60"/>
    </row>
    <row r="93" spans="1:8" x14ac:dyDescent="0.25">
      <c r="A93" s="65"/>
      <c r="B93" s="60" t="s">
        <v>585</v>
      </c>
      <c r="C93" s="68">
        <f>'[2]mutasi aset'!G78</f>
        <v>30766900</v>
      </c>
      <c r="D93" s="84"/>
      <c r="E93" s="68"/>
      <c r="F93" s="68"/>
      <c r="G93" s="68">
        <f t="shared" si="2"/>
        <v>30766900</v>
      </c>
      <c r="H93" s="60"/>
    </row>
    <row r="94" spans="1:8" x14ac:dyDescent="0.25">
      <c r="A94" s="65"/>
      <c r="B94" s="60" t="s">
        <v>599</v>
      </c>
      <c r="C94" s="68">
        <f>'[2]mutasi aset'!G79</f>
        <v>13210858</v>
      </c>
      <c r="D94" s="84"/>
      <c r="E94" s="68"/>
      <c r="F94" s="68"/>
      <c r="G94" s="68">
        <f t="shared" si="2"/>
        <v>13210858</v>
      </c>
      <c r="H94" s="60"/>
    </row>
    <row r="95" spans="1:8" x14ac:dyDescent="0.25">
      <c r="A95" s="65"/>
      <c r="B95" s="60" t="s">
        <v>600</v>
      </c>
      <c r="C95" s="68">
        <f>'[2]mutasi aset'!G80</f>
        <v>70012142</v>
      </c>
      <c r="D95" s="84"/>
      <c r="E95" s="68"/>
      <c r="F95" s="68"/>
      <c r="G95" s="68">
        <f t="shared" si="2"/>
        <v>70012142</v>
      </c>
      <c r="H95" s="60"/>
    </row>
    <row r="96" spans="1:8" x14ac:dyDescent="0.25">
      <c r="A96" s="65"/>
      <c r="B96" s="60" t="s">
        <v>601</v>
      </c>
      <c r="C96" s="68">
        <f>'[2]mutasi aset'!G81</f>
        <v>23247100</v>
      </c>
      <c r="D96" s="84"/>
      <c r="E96" s="68"/>
      <c r="F96" s="68"/>
      <c r="G96" s="68">
        <f t="shared" si="2"/>
        <v>23247100</v>
      </c>
      <c r="H96" s="60"/>
    </row>
    <row r="97" spans="1:8" x14ac:dyDescent="0.25">
      <c r="A97" s="65"/>
      <c r="B97" s="60" t="s">
        <v>602</v>
      </c>
      <c r="C97" s="68">
        <f>'[2]mutasi aset'!G82</f>
        <v>11812849</v>
      </c>
      <c r="D97" s="84"/>
      <c r="E97" s="68"/>
      <c r="F97" s="68"/>
      <c r="G97" s="68">
        <f t="shared" si="2"/>
        <v>11812849</v>
      </c>
      <c r="H97" s="60" t="s">
        <v>603</v>
      </c>
    </row>
    <row r="98" spans="1:8" x14ac:dyDescent="0.25">
      <c r="A98" s="65"/>
      <c r="B98" s="60" t="s">
        <v>604</v>
      </c>
      <c r="C98" s="68">
        <f>'[2]mutasi aset'!G83</f>
        <v>13374000</v>
      </c>
      <c r="D98" s="84"/>
      <c r="E98" s="68"/>
      <c r="F98" s="68"/>
      <c r="G98" s="68">
        <f t="shared" si="2"/>
        <v>13374000</v>
      </c>
      <c r="H98" s="60"/>
    </row>
    <row r="99" spans="1:8" x14ac:dyDescent="0.25">
      <c r="A99" s="65"/>
      <c r="B99" s="60" t="s">
        <v>585</v>
      </c>
      <c r="C99" s="68">
        <f>'[2]mutasi aset'!G84</f>
        <v>16428500</v>
      </c>
      <c r="D99" s="84"/>
      <c r="E99" s="68"/>
      <c r="F99" s="68"/>
      <c r="G99" s="68">
        <f t="shared" si="2"/>
        <v>16428500</v>
      </c>
      <c r="H99" s="60" t="s">
        <v>542</v>
      </c>
    </row>
    <row r="100" spans="1:8" x14ac:dyDescent="0.25">
      <c r="A100" s="65"/>
      <c r="B100" s="60" t="s">
        <v>585</v>
      </c>
      <c r="C100" s="68">
        <f>'[2]mutasi aset'!G85</f>
        <v>50000000</v>
      </c>
      <c r="D100" s="84"/>
      <c r="E100" s="68"/>
      <c r="F100" s="68"/>
      <c r="G100" s="68">
        <f t="shared" si="2"/>
        <v>50000000</v>
      </c>
      <c r="H100" s="60" t="s">
        <v>605</v>
      </c>
    </row>
    <row r="101" spans="1:8" x14ac:dyDescent="0.25">
      <c r="A101" s="65"/>
      <c r="B101" s="65" t="s">
        <v>606</v>
      </c>
      <c r="C101" s="68">
        <f>'[2]mutasi aset'!G86</f>
        <v>24142200</v>
      </c>
      <c r="D101" s="84"/>
      <c r="E101" s="68"/>
      <c r="F101" s="68"/>
      <c r="G101" s="68">
        <f t="shared" si="2"/>
        <v>24142200</v>
      </c>
      <c r="H101" s="60" t="s">
        <v>607</v>
      </c>
    </row>
    <row r="102" spans="1:8" x14ac:dyDescent="0.25">
      <c r="A102" s="65"/>
      <c r="B102" s="65" t="s">
        <v>608</v>
      </c>
      <c r="C102" s="68"/>
      <c r="D102" s="84">
        <v>24274750</v>
      </c>
      <c r="E102" s="68"/>
      <c r="F102" s="68"/>
      <c r="G102" s="68">
        <f t="shared" si="2"/>
        <v>24274750</v>
      </c>
      <c r="H102" s="60" t="s">
        <v>609</v>
      </c>
    </row>
    <row r="103" spans="1:8" ht="45" x14ac:dyDescent="0.25">
      <c r="A103" s="65"/>
      <c r="B103" s="86" t="s">
        <v>610</v>
      </c>
      <c r="C103" s="68"/>
      <c r="D103" s="68">
        <v>72843240</v>
      </c>
      <c r="E103" s="68"/>
      <c r="F103" s="68"/>
      <c r="G103" s="68">
        <f t="shared" si="2"/>
        <v>72843240</v>
      </c>
      <c r="H103" s="65" t="s">
        <v>609</v>
      </c>
    </row>
    <row r="104" spans="1:8" ht="30" x14ac:dyDescent="0.25">
      <c r="A104" s="65"/>
      <c r="B104" s="86" t="s">
        <v>611</v>
      </c>
      <c r="C104" s="68"/>
      <c r="D104" s="68">
        <v>47487900</v>
      </c>
      <c r="E104" s="68"/>
      <c r="F104" s="68"/>
      <c r="G104" s="68">
        <f t="shared" si="2"/>
        <v>47487900</v>
      </c>
      <c r="H104" s="65" t="s">
        <v>609</v>
      </c>
    </row>
    <row r="105" spans="1:8" ht="30" x14ac:dyDescent="0.25">
      <c r="A105" s="65"/>
      <c r="B105" s="86" t="s">
        <v>612</v>
      </c>
      <c r="C105" s="68"/>
      <c r="D105" s="68">
        <v>31066500</v>
      </c>
      <c r="E105" s="68"/>
      <c r="F105" s="68"/>
      <c r="G105" s="68">
        <f t="shared" si="2"/>
        <v>31066500</v>
      </c>
      <c r="H105" s="65" t="s">
        <v>613</v>
      </c>
    </row>
    <row r="106" spans="1:8" x14ac:dyDescent="0.25">
      <c r="A106" s="65"/>
      <c r="B106" s="65" t="s">
        <v>614</v>
      </c>
      <c r="C106" s="68"/>
      <c r="D106" s="68">
        <v>9446100</v>
      </c>
      <c r="E106" s="68"/>
      <c r="F106" s="68"/>
      <c r="G106" s="68">
        <f t="shared" si="2"/>
        <v>9446100</v>
      </c>
      <c r="H106" s="65" t="s">
        <v>613</v>
      </c>
    </row>
    <row r="107" spans="1:8" x14ac:dyDescent="0.25">
      <c r="A107" s="65"/>
      <c r="B107" s="65"/>
      <c r="C107" s="68"/>
      <c r="D107" s="68"/>
      <c r="E107" s="68"/>
      <c r="F107" s="68"/>
      <c r="G107" s="68"/>
      <c r="H107" s="60"/>
    </row>
    <row r="108" spans="1:8" x14ac:dyDescent="0.25">
      <c r="A108" s="64">
        <v>4</v>
      </c>
      <c r="B108" s="66" t="s">
        <v>615</v>
      </c>
      <c r="C108" s="68"/>
      <c r="D108" s="68"/>
      <c r="E108" s="68"/>
      <c r="F108" s="68"/>
      <c r="G108" s="68"/>
      <c r="H108" s="60"/>
    </row>
    <row r="109" spans="1:8" x14ac:dyDescent="0.25">
      <c r="A109" s="65"/>
      <c r="B109" s="60" t="s">
        <v>616</v>
      </c>
      <c r="C109" s="68">
        <f>'[2]mutasi aset'!G89</f>
        <v>10038850</v>
      </c>
      <c r="D109" s="84"/>
      <c r="E109" s="68"/>
      <c r="F109" s="68"/>
      <c r="G109" s="68">
        <f t="shared" ref="G109:G159" si="3">C109+D109+E109+F109</f>
        <v>10038850</v>
      </c>
      <c r="H109" s="60"/>
    </row>
    <row r="110" spans="1:8" x14ac:dyDescent="0.25">
      <c r="A110" s="65"/>
      <c r="B110" s="88" t="s">
        <v>617</v>
      </c>
      <c r="C110" s="68">
        <f>'[2]mutasi aset'!G90</f>
        <v>47530000</v>
      </c>
      <c r="D110" s="68"/>
      <c r="E110" s="68"/>
      <c r="F110" s="68"/>
      <c r="G110" s="68">
        <f t="shared" si="3"/>
        <v>47530000</v>
      </c>
      <c r="H110" s="60"/>
    </row>
    <row r="111" spans="1:8" x14ac:dyDescent="0.25">
      <c r="A111" s="65"/>
      <c r="B111" s="60" t="s">
        <v>618</v>
      </c>
      <c r="C111" s="68">
        <f>'[2]mutasi aset'!G91</f>
        <v>100000000</v>
      </c>
      <c r="D111" s="84"/>
      <c r="E111" s="68"/>
      <c r="F111" s="68"/>
      <c r="G111" s="68">
        <f t="shared" si="3"/>
        <v>100000000</v>
      </c>
      <c r="H111" s="60" t="s">
        <v>619</v>
      </c>
    </row>
    <row r="112" spans="1:8" x14ac:dyDescent="0.25">
      <c r="A112" s="65"/>
      <c r="B112" s="60" t="s">
        <v>620</v>
      </c>
      <c r="C112" s="68">
        <f>'[2]mutasi aset'!G92</f>
        <v>76279000</v>
      </c>
      <c r="D112" s="84"/>
      <c r="E112" s="68"/>
      <c r="F112" s="68"/>
      <c r="G112" s="68">
        <f t="shared" si="3"/>
        <v>76279000</v>
      </c>
      <c r="H112" s="60"/>
    </row>
    <row r="113" spans="1:8" x14ac:dyDescent="0.25">
      <c r="A113" s="65"/>
      <c r="B113" s="60" t="s">
        <v>621</v>
      </c>
      <c r="C113" s="68">
        <f>'[2]mutasi aset'!G93</f>
        <v>50000000</v>
      </c>
      <c r="D113" s="84"/>
      <c r="E113" s="68"/>
      <c r="F113" s="68"/>
      <c r="G113" s="68">
        <f t="shared" si="3"/>
        <v>50000000</v>
      </c>
      <c r="H113" s="60"/>
    </row>
    <row r="114" spans="1:8" x14ac:dyDescent="0.25">
      <c r="A114" s="65"/>
      <c r="B114" s="60" t="s">
        <v>622</v>
      </c>
      <c r="C114" s="68">
        <f>'[2]mutasi aset'!G94</f>
        <v>129000000</v>
      </c>
      <c r="D114" s="84"/>
      <c r="E114" s="68"/>
      <c r="F114" s="68"/>
      <c r="G114" s="68">
        <f t="shared" si="3"/>
        <v>129000000</v>
      </c>
      <c r="H114" s="60"/>
    </row>
    <row r="115" spans="1:8" x14ac:dyDescent="0.25">
      <c r="A115" s="65"/>
      <c r="B115" s="60" t="s">
        <v>623</v>
      </c>
      <c r="C115" s="68">
        <f>'[2]mutasi aset'!G95</f>
        <v>2517000</v>
      </c>
      <c r="D115" s="84"/>
      <c r="E115" s="68"/>
      <c r="F115" s="68"/>
      <c r="G115" s="68">
        <f t="shared" si="3"/>
        <v>2517000</v>
      </c>
      <c r="H115" s="60"/>
    </row>
    <row r="116" spans="1:8" ht="30" x14ac:dyDescent="0.25">
      <c r="A116" s="65"/>
      <c r="B116" s="88" t="s">
        <v>624</v>
      </c>
      <c r="C116" s="68">
        <f>'[2]mutasi aset'!G96</f>
        <v>30000000</v>
      </c>
      <c r="D116" s="84"/>
      <c r="E116" s="68"/>
      <c r="F116" s="68"/>
      <c r="G116" s="68">
        <f t="shared" si="3"/>
        <v>30000000</v>
      </c>
      <c r="H116" s="60"/>
    </row>
    <row r="117" spans="1:8" x14ac:dyDescent="0.25">
      <c r="A117" s="65"/>
      <c r="B117" s="60" t="s">
        <v>625</v>
      </c>
      <c r="C117" s="68">
        <f>'[2]mutasi aset'!G97</f>
        <v>50047000</v>
      </c>
      <c r="D117" s="84"/>
      <c r="E117" s="68"/>
      <c r="F117" s="68"/>
      <c r="G117" s="68">
        <f t="shared" si="3"/>
        <v>50047000</v>
      </c>
      <c r="H117" s="60"/>
    </row>
    <row r="118" spans="1:8" ht="30" x14ac:dyDescent="0.25">
      <c r="A118" s="65"/>
      <c r="B118" s="86" t="s">
        <v>626</v>
      </c>
      <c r="C118" s="68">
        <f>'[2]mutasi aset'!G98</f>
        <v>20000000</v>
      </c>
      <c r="D118" s="68"/>
      <c r="E118" s="68"/>
      <c r="F118" s="68"/>
      <c r="G118" s="68">
        <f t="shared" si="3"/>
        <v>20000000</v>
      </c>
      <c r="H118" s="60"/>
    </row>
    <row r="119" spans="1:8" x14ac:dyDescent="0.25">
      <c r="A119" s="65"/>
      <c r="B119" s="60" t="s">
        <v>627</v>
      </c>
      <c r="C119" s="68">
        <f>'[2]mutasi aset'!G99</f>
        <v>10000000</v>
      </c>
      <c r="D119" s="84"/>
      <c r="E119" s="68"/>
      <c r="F119" s="68"/>
      <c r="G119" s="68">
        <f t="shared" si="3"/>
        <v>10000000</v>
      </c>
      <c r="H119" s="60"/>
    </row>
    <row r="120" spans="1:8" x14ac:dyDescent="0.25">
      <c r="A120" s="65"/>
      <c r="B120" s="60" t="s">
        <v>628</v>
      </c>
      <c r="C120" s="68">
        <f>'[2]mutasi aset'!G100</f>
        <v>10000000</v>
      </c>
      <c r="D120" s="84"/>
      <c r="E120" s="68"/>
      <c r="F120" s="68"/>
      <c r="G120" s="68">
        <f t="shared" si="3"/>
        <v>10000000</v>
      </c>
      <c r="H120" s="60"/>
    </row>
    <row r="121" spans="1:8" x14ac:dyDescent="0.25">
      <c r="A121" s="65"/>
      <c r="B121" s="60" t="s">
        <v>629</v>
      </c>
      <c r="C121" s="68">
        <f>'[2]mutasi aset'!G101</f>
        <v>10000000</v>
      </c>
      <c r="D121" s="84"/>
      <c r="E121" s="68"/>
      <c r="F121" s="68"/>
      <c r="G121" s="68">
        <f t="shared" si="3"/>
        <v>10000000</v>
      </c>
      <c r="H121" s="60"/>
    </row>
    <row r="122" spans="1:8" x14ac:dyDescent="0.25">
      <c r="A122" s="65"/>
      <c r="B122" s="60" t="s">
        <v>630</v>
      </c>
      <c r="C122" s="68">
        <f>'[2]mutasi aset'!G102</f>
        <v>10000000</v>
      </c>
      <c r="D122" s="84"/>
      <c r="E122" s="68"/>
      <c r="F122" s="68"/>
      <c r="G122" s="68">
        <f t="shared" si="3"/>
        <v>10000000</v>
      </c>
      <c r="H122" s="60"/>
    </row>
    <row r="123" spans="1:8" x14ac:dyDescent="0.25">
      <c r="A123" s="65"/>
      <c r="B123" s="60" t="s">
        <v>631</v>
      </c>
      <c r="C123" s="68">
        <f>'[2]mutasi aset'!G103</f>
        <v>10000000</v>
      </c>
      <c r="D123" s="84"/>
      <c r="E123" s="68"/>
      <c r="F123" s="68"/>
      <c r="G123" s="68">
        <f t="shared" si="3"/>
        <v>10000000</v>
      </c>
      <c r="H123" s="60"/>
    </row>
    <row r="124" spans="1:8" x14ac:dyDescent="0.25">
      <c r="A124" s="65"/>
      <c r="B124" s="60" t="s">
        <v>632</v>
      </c>
      <c r="C124" s="68">
        <f>'[2]mutasi aset'!G104</f>
        <v>10000000</v>
      </c>
      <c r="D124" s="84"/>
      <c r="E124" s="68"/>
      <c r="F124" s="68"/>
      <c r="G124" s="68">
        <f t="shared" si="3"/>
        <v>10000000</v>
      </c>
      <c r="H124" s="60"/>
    </row>
    <row r="125" spans="1:8" x14ac:dyDescent="0.25">
      <c r="A125" s="65"/>
      <c r="B125" s="60" t="s">
        <v>633</v>
      </c>
      <c r="C125" s="68">
        <f>'[2]mutasi aset'!G105</f>
        <v>10000000</v>
      </c>
      <c r="D125" s="84"/>
      <c r="E125" s="68"/>
      <c r="F125" s="68"/>
      <c r="G125" s="68">
        <f t="shared" si="3"/>
        <v>10000000</v>
      </c>
      <c r="H125" s="60"/>
    </row>
    <row r="126" spans="1:8" x14ac:dyDescent="0.25">
      <c r="A126" s="65"/>
      <c r="B126" s="60" t="s">
        <v>634</v>
      </c>
      <c r="C126" s="68">
        <f>'[2]mutasi aset'!G106</f>
        <v>10000000</v>
      </c>
      <c r="D126" s="84"/>
      <c r="E126" s="68"/>
      <c r="F126" s="68"/>
      <c r="G126" s="68">
        <f t="shared" si="3"/>
        <v>10000000</v>
      </c>
      <c r="H126" s="60"/>
    </row>
    <row r="127" spans="1:8" x14ac:dyDescent="0.25">
      <c r="A127" s="65"/>
      <c r="B127" s="60" t="s">
        <v>635</v>
      </c>
      <c r="C127" s="68">
        <f>'[2]mutasi aset'!G107</f>
        <v>10000000</v>
      </c>
      <c r="D127" s="84"/>
      <c r="E127" s="68"/>
      <c r="F127" s="68"/>
      <c r="G127" s="68">
        <f t="shared" si="3"/>
        <v>10000000</v>
      </c>
      <c r="H127" s="60"/>
    </row>
    <row r="128" spans="1:8" x14ac:dyDescent="0.25">
      <c r="A128" s="65"/>
      <c r="B128" s="60" t="s">
        <v>636</v>
      </c>
      <c r="C128" s="68">
        <f>'[2]mutasi aset'!G108</f>
        <v>15000000</v>
      </c>
      <c r="D128" s="84"/>
      <c r="E128" s="68"/>
      <c r="F128" s="68"/>
      <c r="G128" s="68">
        <f t="shared" si="3"/>
        <v>15000000</v>
      </c>
      <c r="H128" s="60"/>
    </row>
    <row r="129" spans="1:8" x14ac:dyDescent="0.25">
      <c r="A129" s="65"/>
      <c r="B129" s="60" t="s">
        <v>637</v>
      </c>
      <c r="C129" s="68">
        <f>'[2]mutasi aset'!G109</f>
        <v>75963000</v>
      </c>
      <c r="D129" s="84"/>
      <c r="E129" s="68"/>
      <c r="F129" s="68"/>
      <c r="G129" s="68">
        <f t="shared" si="3"/>
        <v>75963000</v>
      </c>
      <c r="H129" s="60"/>
    </row>
    <row r="130" spans="1:8" x14ac:dyDescent="0.25">
      <c r="A130" s="65"/>
      <c r="B130" s="85" t="s">
        <v>638</v>
      </c>
      <c r="C130" s="68">
        <f>'[2]mutasi aset'!G110</f>
        <v>28620000</v>
      </c>
      <c r="D130" s="84"/>
      <c r="E130" s="68"/>
      <c r="F130" s="68"/>
      <c r="G130" s="68">
        <f t="shared" si="3"/>
        <v>28620000</v>
      </c>
      <c r="H130" s="60"/>
    </row>
    <row r="131" spans="1:8" x14ac:dyDescent="0.25">
      <c r="A131" s="65"/>
      <c r="B131" s="60" t="s">
        <v>639</v>
      </c>
      <c r="C131" s="68">
        <f>'[2]mutasi aset'!G111</f>
        <v>10000000</v>
      </c>
      <c r="D131" s="84"/>
      <c r="E131" s="68"/>
      <c r="F131" s="68"/>
      <c r="G131" s="68">
        <f t="shared" si="3"/>
        <v>10000000</v>
      </c>
      <c r="H131" s="60"/>
    </row>
    <row r="132" spans="1:8" x14ac:dyDescent="0.25">
      <c r="A132" s="65"/>
      <c r="B132" s="60" t="s">
        <v>640</v>
      </c>
      <c r="C132" s="68">
        <f>'[2]mutasi aset'!G112</f>
        <v>16222858</v>
      </c>
      <c r="D132" s="84"/>
      <c r="E132" s="68"/>
      <c r="F132" s="68"/>
      <c r="G132" s="68">
        <f t="shared" si="3"/>
        <v>16222858</v>
      </c>
      <c r="H132" s="60"/>
    </row>
    <row r="133" spans="1:8" x14ac:dyDescent="0.25">
      <c r="A133" s="65"/>
      <c r="B133" s="60" t="s">
        <v>641</v>
      </c>
      <c r="C133" s="68">
        <f>'[2]mutasi aset'!G113</f>
        <v>48568000</v>
      </c>
      <c r="D133" s="84"/>
      <c r="E133" s="68"/>
      <c r="F133" s="68"/>
      <c r="G133" s="68">
        <f t="shared" si="3"/>
        <v>48568000</v>
      </c>
      <c r="H133" s="60"/>
    </row>
    <row r="134" spans="1:8" x14ac:dyDescent="0.25">
      <c r="A134" s="65"/>
      <c r="B134" s="60" t="s">
        <v>642</v>
      </c>
      <c r="C134" s="68">
        <f>'[2]mutasi aset'!G114</f>
        <v>72454000</v>
      </c>
      <c r="D134" s="84"/>
      <c r="E134" s="68"/>
      <c r="F134" s="68"/>
      <c r="G134" s="68">
        <f t="shared" si="3"/>
        <v>72454000</v>
      </c>
      <c r="H134" s="60"/>
    </row>
    <row r="135" spans="1:8" x14ac:dyDescent="0.25">
      <c r="A135" s="65"/>
      <c r="B135" s="60" t="s">
        <v>643</v>
      </c>
      <c r="C135" s="68">
        <f>'[2]mutasi aset'!G115</f>
        <v>42770000</v>
      </c>
      <c r="D135" s="84"/>
      <c r="E135" s="68"/>
      <c r="F135" s="68"/>
      <c r="G135" s="68">
        <f t="shared" si="3"/>
        <v>42770000</v>
      </c>
      <c r="H135" s="60"/>
    </row>
    <row r="136" spans="1:8" x14ac:dyDescent="0.25">
      <c r="A136" s="65"/>
      <c r="B136" s="60" t="s">
        <v>644</v>
      </c>
      <c r="C136" s="68">
        <f>'[2]mutasi aset'!G116</f>
        <v>12544000</v>
      </c>
      <c r="D136" s="84"/>
      <c r="E136" s="68"/>
      <c r="F136" s="68"/>
      <c r="G136" s="68">
        <f t="shared" si="3"/>
        <v>12544000</v>
      </c>
      <c r="H136" s="60"/>
    </row>
    <row r="137" spans="1:8" x14ac:dyDescent="0.25">
      <c r="A137" s="65"/>
      <c r="B137" s="60" t="s">
        <v>645</v>
      </c>
      <c r="C137" s="68">
        <f>'[2]mutasi aset'!G117</f>
        <v>53342500</v>
      </c>
      <c r="D137" s="84"/>
      <c r="E137" s="68"/>
      <c r="F137" s="68"/>
      <c r="G137" s="68">
        <f t="shared" si="3"/>
        <v>53342500</v>
      </c>
      <c r="H137" s="60" t="s">
        <v>541</v>
      </c>
    </row>
    <row r="138" spans="1:8" x14ac:dyDescent="0.25">
      <c r="A138" s="65"/>
      <c r="B138" s="60" t="s">
        <v>646</v>
      </c>
      <c r="C138" s="68">
        <f>'[2]mutasi aset'!G118</f>
        <v>43512500</v>
      </c>
      <c r="D138" s="84"/>
      <c r="E138" s="68"/>
      <c r="F138" s="68"/>
      <c r="G138" s="68">
        <f t="shared" si="3"/>
        <v>43512500</v>
      </c>
      <c r="H138" s="60" t="s">
        <v>541</v>
      </c>
    </row>
    <row r="139" spans="1:8" x14ac:dyDescent="0.25">
      <c r="A139" s="65"/>
      <c r="B139" s="60" t="s">
        <v>647</v>
      </c>
      <c r="C139" s="68">
        <f>'[2]mutasi aset'!G119</f>
        <v>15000000</v>
      </c>
      <c r="D139" s="84"/>
      <c r="E139" s="68"/>
      <c r="F139" s="68"/>
      <c r="G139" s="68">
        <f t="shared" si="3"/>
        <v>15000000</v>
      </c>
      <c r="H139" s="60" t="s">
        <v>541</v>
      </c>
    </row>
    <row r="140" spans="1:8" x14ac:dyDescent="0.25">
      <c r="A140" s="65"/>
      <c r="B140" s="60" t="s">
        <v>648</v>
      </c>
      <c r="C140" s="68">
        <f>'[2]mutasi aset'!G120</f>
        <v>20000000</v>
      </c>
      <c r="D140" s="84"/>
      <c r="E140" s="68"/>
      <c r="F140" s="68"/>
      <c r="G140" s="68">
        <f t="shared" si="3"/>
        <v>20000000</v>
      </c>
      <c r="H140" s="60" t="s">
        <v>541</v>
      </c>
    </row>
    <row r="141" spans="1:8" x14ac:dyDescent="0.25">
      <c r="A141" s="65"/>
      <c r="B141" s="60" t="s">
        <v>649</v>
      </c>
      <c r="C141" s="68">
        <f>'[2]mutasi aset'!G121</f>
        <v>21197000</v>
      </c>
      <c r="D141" s="84"/>
      <c r="E141" s="68"/>
      <c r="F141" s="68"/>
      <c r="G141" s="68">
        <f t="shared" si="3"/>
        <v>21197000</v>
      </c>
      <c r="H141" s="60" t="s">
        <v>541</v>
      </c>
    </row>
    <row r="142" spans="1:8" x14ac:dyDescent="0.25">
      <c r="A142" s="65"/>
      <c r="B142" s="60" t="s">
        <v>650</v>
      </c>
      <c r="C142" s="68">
        <f>'[2]mutasi aset'!G122</f>
        <v>107025000</v>
      </c>
      <c r="D142" s="84"/>
      <c r="E142" s="68"/>
      <c r="F142" s="68"/>
      <c r="G142" s="68">
        <f t="shared" si="3"/>
        <v>107025000</v>
      </c>
      <c r="H142" s="60" t="s">
        <v>541</v>
      </c>
    </row>
    <row r="143" spans="1:8" ht="60" x14ac:dyDescent="0.25">
      <c r="A143" s="65"/>
      <c r="B143" s="86" t="s">
        <v>651</v>
      </c>
      <c r="C143" s="68">
        <f>'[2]mutasi aset'!G123</f>
        <v>283960900</v>
      </c>
      <c r="D143" s="68"/>
      <c r="E143" s="68"/>
      <c r="F143" s="68"/>
      <c r="G143" s="68">
        <f t="shared" si="3"/>
        <v>283960900</v>
      </c>
      <c r="H143" s="65" t="s">
        <v>541</v>
      </c>
    </row>
    <row r="144" spans="1:8" ht="45" x14ac:dyDescent="0.25">
      <c r="A144" s="65"/>
      <c r="B144" s="86" t="s">
        <v>652</v>
      </c>
      <c r="C144" s="68">
        <f>'[2]mutasi aset'!G124</f>
        <v>177450000</v>
      </c>
      <c r="D144" s="68"/>
      <c r="E144" s="68"/>
      <c r="F144" s="68"/>
      <c r="G144" s="68">
        <f t="shared" si="3"/>
        <v>177450000</v>
      </c>
      <c r="H144" s="65" t="s">
        <v>546</v>
      </c>
    </row>
    <row r="145" spans="1:10" ht="30" x14ac:dyDescent="0.25">
      <c r="A145" s="65"/>
      <c r="B145" s="86" t="s">
        <v>653</v>
      </c>
      <c r="C145" s="68">
        <f>'[2]mutasi aset'!G125</f>
        <v>153120000</v>
      </c>
      <c r="D145" s="68"/>
      <c r="E145" s="68"/>
      <c r="F145" s="68"/>
      <c r="G145" s="68">
        <f t="shared" si="3"/>
        <v>153120000</v>
      </c>
      <c r="H145" s="65" t="s">
        <v>546</v>
      </c>
    </row>
    <row r="146" spans="1:10" ht="60" x14ac:dyDescent="0.25">
      <c r="A146" s="65"/>
      <c r="B146" s="86" t="s">
        <v>654</v>
      </c>
      <c r="C146" s="68">
        <f>'[2]mutasi aset'!G126</f>
        <v>284938000</v>
      </c>
      <c r="D146" s="68"/>
      <c r="E146" s="68"/>
      <c r="F146" s="68"/>
      <c r="G146" s="68">
        <f t="shared" si="3"/>
        <v>284938000</v>
      </c>
      <c r="H146" s="65" t="s">
        <v>546</v>
      </c>
    </row>
    <row r="147" spans="1:10" ht="45" x14ac:dyDescent="0.25">
      <c r="A147" s="65"/>
      <c r="B147" s="86" t="s">
        <v>655</v>
      </c>
      <c r="C147" s="68">
        <f>'[2]mutasi aset'!G127</f>
        <v>207272000</v>
      </c>
      <c r="D147" s="68"/>
      <c r="E147" s="68"/>
      <c r="F147" s="68"/>
      <c r="G147" s="68">
        <f t="shared" si="3"/>
        <v>207272000</v>
      </c>
      <c r="H147" s="65" t="s">
        <v>546</v>
      </c>
    </row>
    <row r="148" spans="1:10" ht="45" x14ac:dyDescent="0.25">
      <c r="A148" s="65"/>
      <c r="B148" s="86" t="s">
        <v>656</v>
      </c>
      <c r="C148" s="68">
        <f>'[2]mutasi aset'!G128</f>
        <v>167212500</v>
      </c>
      <c r="D148" s="68"/>
      <c r="E148" s="68"/>
      <c r="F148" s="68"/>
      <c r="G148" s="68">
        <f t="shared" si="3"/>
        <v>167212500</v>
      </c>
      <c r="H148" s="65" t="s">
        <v>546</v>
      </c>
    </row>
    <row r="149" spans="1:10" x14ac:dyDescent="0.25">
      <c r="A149" s="65"/>
      <c r="B149" s="88" t="s">
        <v>657</v>
      </c>
      <c r="C149" s="68">
        <f>'[2]mutasi aset'!G129</f>
        <v>34287500</v>
      </c>
      <c r="D149" s="84"/>
      <c r="E149" s="68"/>
      <c r="F149" s="68"/>
      <c r="G149" s="68">
        <f t="shared" si="3"/>
        <v>34287500</v>
      </c>
      <c r="H149" s="65" t="s">
        <v>546</v>
      </c>
    </row>
    <row r="150" spans="1:10" x14ac:dyDescent="0.25">
      <c r="A150" s="65"/>
      <c r="B150" s="60" t="s">
        <v>658</v>
      </c>
      <c r="C150" s="68">
        <f>'[2]mutasi aset'!G130</f>
        <v>6000000</v>
      </c>
      <c r="D150" s="189"/>
      <c r="E150" s="68"/>
      <c r="F150" s="68"/>
      <c r="G150" s="68">
        <f t="shared" si="3"/>
        <v>6000000</v>
      </c>
      <c r="H150" s="65" t="s">
        <v>546</v>
      </c>
    </row>
    <row r="151" spans="1:10" ht="30" x14ac:dyDescent="0.25">
      <c r="A151" s="65"/>
      <c r="B151" s="86" t="s">
        <v>659</v>
      </c>
      <c r="C151" s="68">
        <f>'[2]mutasi aset'!G131</f>
        <v>600000000</v>
      </c>
      <c r="D151" s="190"/>
      <c r="E151" s="68"/>
      <c r="F151" s="68"/>
      <c r="G151" s="68">
        <f t="shared" si="3"/>
        <v>600000000</v>
      </c>
      <c r="H151" s="65" t="s">
        <v>660</v>
      </c>
      <c r="J151" s="78"/>
    </row>
    <row r="152" spans="1:10" ht="30" x14ac:dyDescent="0.25">
      <c r="A152" s="65"/>
      <c r="B152" s="86" t="s">
        <v>661</v>
      </c>
      <c r="C152" s="68">
        <f>'[2]mutasi aset'!G132</f>
        <v>182620500</v>
      </c>
      <c r="D152" s="190"/>
      <c r="E152" s="68"/>
      <c r="F152" s="68"/>
      <c r="G152" s="68">
        <f t="shared" si="3"/>
        <v>182620500</v>
      </c>
      <c r="H152" s="65" t="s">
        <v>662</v>
      </c>
    </row>
    <row r="153" spans="1:10" ht="30" x14ac:dyDescent="0.25">
      <c r="A153" s="65"/>
      <c r="B153" s="86" t="s">
        <v>663</v>
      </c>
      <c r="C153" s="68">
        <f>'[2]mutasi aset'!G133</f>
        <v>78875000</v>
      </c>
      <c r="D153" s="190"/>
      <c r="E153" s="68"/>
      <c r="F153" s="68"/>
      <c r="G153" s="68">
        <f t="shared" si="3"/>
        <v>78875000</v>
      </c>
      <c r="H153" s="65" t="s">
        <v>664</v>
      </c>
    </row>
    <row r="154" spans="1:10" ht="45" x14ac:dyDescent="0.25">
      <c r="A154" s="65"/>
      <c r="B154" s="86" t="s">
        <v>665</v>
      </c>
      <c r="C154" s="68">
        <f>'[2]mutasi aset'!G134</f>
        <v>133634500</v>
      </c>
      <c r="D154" s="190"/>
      <c r="E154" s="68"/>
      <c r="F154" s="68"/>
      <c r="G154" s="68">
        <f t="shared" si="3"/>
        <v>133634500</v>
      </c>
      <c r="H154" s="65" t="s">
        <v>662</v>
      </c>
    </row>
    <row r="155" spans="1:10" x14ac:dyDescent="0.25">
      <c r="A155" s="65"/>
      <c r="B155" s="86" t="s">
        <v>666</v>
      </c>
      <c r="C155" s="68">
        <f>'[2]mutasi aset'!G135</f>
        <v>58468200</v>
      </c>
      <c r="D155" s="190"/>
      <c r="E155" s="68"/>
      <c r="F155" s="68"/>
      <c r="G155" s="68">
        <f t="shared" si="3"/>
        <v>58468200</v>
      </c>
      <c r="H155" s="65" t="s">
        <v>662</v>
      </c>
    </row>
    <row r="156" spans="1:10" ht="30" x14ac:dyDescent="0.25">
      <c r="A156" s="65"/>
      <c r="B156" s="86" t="s">
        <v>667</v>
      </c>
      <c r="C156" s="68">
        <f>'[2]mutasi aset'!G136</f>
        <v>22318500</v>
      </c>
      <c r="D156" s="190"/>
      <c r="E156" s="68"/>
      <c r="F156" s="68"/>
      <c r="G156" s="68">
        <f t="shared" si="3"/>
        <v>22318500</v>
      </c>
      <c r="H156" s="65" t="s">
        <v>662</v>
      </c>
    </row>
    <row r="157" spans="1:10" ht="45" x14ac:dyDescent="0.25">
      <c r="A157" s="60"/>
      <c r="B157" s="86" t="s">
        <v>668</v>
      </c>
      <c r="C157" s="68">
        <f>'[2]mutasi aset'!G137</f>
        <v>275756350</v>
      </c>
      <c r="D157" s="190"/>
      <c r="E157" s="84"/>
      <c r="F157" s="84"/>
      <c r="G157" s="68">
        <f t="shared" si="3"/>
        <v>275756350</v>
      </c>
      <c r="H157" s="65" t="s">
        <v>662</v>
      </c>
    </row>
    <row r="158" spans="1:10" ht="30" x14ac:dyDescent="0.25">
      <c r="A158" s="60"/>
      <c r="B158" s="86" t="s">
        <v>669</v>
      </c>
      <c r="C158" s="68"/>
      <c r="D158" s="190">
        <v>66498000</v>
      </c>
      <c r="E158" s="84"/>
      <c r="F158" s="84"/>
      <c r="G158" s="68">
        <f t="shared" si="3"/>
        <v>66498000</v>
      </c>
      <c r="H158" s="65" t="s">
        <v>609</v>
      </c>
    </row>
    <row r="159" spans="1:10" ht="30" x14ac:dyDescent="0.25">
      <c r="A159" s="60"/>
      <c r="B159" s="86" t="s">
        <v>670</v>
      </c>
      <c r="C159" s="68"/>
      <c r="D159" s="190">
        <v>19484200</v>
      </c>
      <c r="E159" s="84"/>
      <c r="F159" s="84"/>
      <c r="G159" s="68">
        <f t="shared" si="3"/>
        <v>19484200</v>
      </c>
      <c r="H159" s="65" t="s">
        <v>609</v>
      </c>
    </row>
    <row r="160" spans="1:10" x14ac:dyDescent="0.25">
      <c r="A160" s="60"/>
      <c r="B160" s="60"/>
      <c r="C160" s="90"/>
      <c r="D160" s="84"/>
      <c r="E160" s="84"/>
      <c r="F160" s="84"/>
      <c r="G160" s="90"/>
      <c r="H160" s="60"/>
    </row>
    <row r="161" spans="1:8" x14ac:dyDescent="0.25">
      <c r="A161" s="66">
        <v>5</v>
      </c>
      <c r="B161" s="66" t="s">
        <v>671</v>
      </c>
      <c r="C161" s="60"/>
      <c r="D161" s="84"/>
      <c r="E161" s="84"/>
      <c r="F161" s="84"/>
      <c r="G161" s="60"/>
      <c r="H161" s="60"/>
    </row>
    <row r="162" spans="1:8" x14ac:dyDescent="0.25">
      <c r="A162" s="60"/>
      <c r="B162" s="60" t="s">
        <v>672</v>
      </c>
      <c r="C162" s="68">
        <f>'[2]mutasi aset'!G140</f>
        <v>11100000</v>
      </c>
      <c r="D162" s="84"/>
      <c r="E162" s="84"/>
      <c r="F162" s="84"/>
      <c r="G162" s="68">
        <f t="shared" ref="G162" si="4">C162+D162+E162+F162</f>
        <v>11100000</v>
      </c>
      <c r="H162" s="60" t="s">
        <v>564</v>
      </c>
    </row>
    <row r="163" spans="1:8" x14ac:dyDescent="0.25">
      <c r="A163" s="60"/>
      <c r="B163" s="60"/>
      <c r="C163" s="60"/>
      <c r="D163" s="84"/>
      <c r="E163" s="84"/>
      <c r="F163" s="84"/>
      <c r="G163" s="60"/>
      <c r="H163" s="60"/>
    </row>
    <row r="164" spans="1:8" x14ac:dyDescent="0.25">
      <c r="A164" s="329" t="s">
        <v>673</v>
      </c>
      <c r="B164" s="330"/>
      <c r="C164" s="90">
        <f t="shared" ref="C164:F164" si="5">SUM(C8:C162)</f>
        <v>4966532449</v>
      </c>
      <c r="D164" s="84">
        <f t="shared" si="5"/>
        <v>313730190</v>
      </c>
      <c r="E164" s="84">
        <f t="shared" si="5"/>
        <v>0</v>
      </c>
      <c r="F164" s="84">
        <f t="shared" si="5"/>
        <v>-4500000</v>
      </c>
      <c r="G164" s="90">
        <f>SUM(G8:G162)</f>
        <v>5275762639</v>
      </c>
      <c r="H164" s="60"/>
    </row>
  </sheetData>
  <mergeCells count="8">
    <mergeCell ref="A164:B164"/>
    <mergeCell ref="A1:H1"/>
    <mergeCell ref="A3:A4"/>
    <mergeCell ref="B3:B4"/>
    <mergeCell ref="C3:C4"/>
    <mergeCell ref="D3:F3"/>
    <mergeCell ref="G3:G4"/>
    <mergeCell ref="H3:H4"/>
  </mergeCells>
  <pageMargins left="0.47244094488188981" right="0.27559055118110237" top="0.74803149606299213" bottom="0.54" header="0.31496062992125984" footer="0.31496062992125984"/>
  <pageSetup paperSize="14" scale="9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T2</vt:lpstr>
      <vt:lpstr>Realisasi APBKal</vt:lpstr>
      <vt:lpstr>CALK</vt:lpstr>
      <vt:lpstr>Rincian aset</vt:lpstr>
      <vt:lpstr>Realisasi Kegiatan</vt:lpstr>
      <vt:lpstr>Sektoral</vt:lpstr>
      <vt:lpstr>mutasi aset</vt:lpstr>
      <vt:lpstr>'mutasi aset'!Print_Titles</vt:lpstr>
      <vt:lpstr>'Realisasi Kegiatan'!Print_Titles</vt:lpstr>
      <vt:lpstr>'Rincian aset'!Print_Titles</vt:lpstr>
      <vt:lpstr>Sektoral!Print_Titles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Windows Seven</cp:lastModifiedBy>
  <cp:lastPrinted>2022-01-20T03:32:06Z</cp:lastPrinted>
  <dcterms:created xsi:type="dcterms:W3CDTF">2022-01-03T04:56:56Z</dcterms:created>
  <dcterms:modified xsi:type="dcterms:W3CDTF">2022-04-05T15:43:51Z</dcterms:modified>
</cp:coreProperties>
</file>